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530" activeTab="0"/>
  </bookViews>
  <sheets>
    <sheet name="BİLGİ GİRİŞİ" sheetId="1" r:id="rId1"/>
    <sheet name="BORDRO" sheetId="2" r:id="rId2"/>
    <sheet name="FAİZ" sheetId="3" r:id="rId3"/>
  </sheets>
  <definedNames>
    <definedName name="EVET">'BİLGİ GİRİŞİ'!$K$22</definedName>
    <definedName name="_xlnm.Print_Area" localSheetId="0">'BİLGİ GİRİŞİ'!$A$1:$P$31</definedName>
    <definedName name="_xlnm.Print_Area" localSheetId="1">'BORDRO'!$A$1:$S$31</definedName>
    <definedName name="_xlnm.Print_Area" localSheetId="2">'FAİZ'!$A$1:$C$19</definedName>
  </definedNames>
  <calcPr fullCalcOnLoad="1"/>
</workbook>
</file>

<file path=xl/comments1.xml><?xml version="1.0" encoding="utf-8"?>
<comments xmlns="http://schemas.openxmlformats.org/spreadsheetml/2006/main">
  <authors>
    <author>SEDAT</author>
  </authors>
  <commentList>
    <comment ref="I21" authorId="0">
      <text>
        <r>
          <rPr>
            <b/>
            <sz val="9"/>
            <rFont val="Tahoma"/>
            <family val="2"/>
          </rPr>
          <t>SEDAT:</t>
        </r>
        <r>
          <rPr>
            <sz val="9"/>
            <rFont val="Tahoma"/>
            <family val="2"/>
          </rPr>
          <t xml:space="preserve">
45. maddeye göre harcıraha müstehak memur veya hizmetlinin eski görev mahallinden yeni görev mahalline atanan memur veya hizmetli eşine (c) bendi uyarınca hesaplanacak miktarın yarısı ödenir.</t>
        </r>
      </text>
    </comment>
  </commentList>
</comments>
</file>

<file path=xl/sharedStrings.xml><?xml version="1.0" encoding="utf-8"?>
<sst xmlns="http://schemas.openxmlformats.org/spreadsheetml/2006/main" count="105" uniqueCount="85">
  <si>
    <t>ADI VE SOYADI</t>
  </si>
  <si>
    <t>ÜNVANI</t>
  </si>
  <si>
    <t>DERECE VE EK GÖSTERGESİ</t>
  </si>
  <si>
    <t>GÜNDELİĞİ</t>
  </si>
  <si>
    <t>Memurun 1.yakınının adı ve soyadı</t>
  </si>
  <si>
    <t>Akrabalık Derecesi</t>
  </si>
  <si>
    <t>Memurun 2. yakınının adı ve soyadı</t>
  </si>
  <si>
    <t>Memurun 3.yakınının adı ve soyadı</t>
  </si>
  <si>
    <t>Memurun 4.yakınının adı ve soyadı</t>
  </si>
  <si>
    <t>Memurun 5.yakınının  adı ve soyadı</t>
  </si>
  <si>
    <t>Memurun 6.yakınının adı ve soyadı</t>
  </si>
  <si>
    <t>Memurun 7.yakınının adı ve soyadı</t>
  </si>
  <si>
    <t>GÜNDELİKLER</t>
  </si>
  <si>
    <t>YER DEĞİŞTİRME GİDERİ</t>
  </si>
  <si>
    <t xml:space="preserve"> Adı ve Soyadı</t>
  </si>
  <si>
    <t>TOPLAM</t>
  </si>
  <si>
    <t>Mesafe</t>
  </si>
  <si>
    <t>Tutarı</t>
  </si>
  <si>
    <t>FAİZ HESAPLAMA</t>
  </si>
  <si>
    <t>ANA PARA</t>
  </si>
  <si>
    <t>KAÇ AYLIK FAİZ?</t>
  </si>
  <si>
    <t>FAİZ ORANI %</t>
  </si>
  <si>
    <t>FAİZ TUTARI</t>
  </si>
  <si>
    <t>YIL</t>
  </si>
  <si>
    <t>DERECE</t>
  </si>
  <si>
    <t>5 - 15</t>
  </si>
  <si>
    <t>EK GÖSTERGE</t>
  </si>
  <si>
    <t>3000-5800</t>
  </si>
  <si>
    <t>5800-8000</t>
  </si>
  <si>
    <t>8000 +</t>
  </si>
  <si>
    <t>1- 4</t>
  </si>
  <si>
    <t>FAİZ HESAPLANACAK MI?</t>
  </si>
  <si>
    <t>EŞ DURUMU</t>
  </si>
  <si>
    <t>TOPLAM TUTAR</t>
  </si>
  <si>
    <t>YURTİÇİ SÜREKLİ GÖREV YOLLUĞU</t>
  </si>
  <si>
    <t>ONAY</t>
  </si>
  <si>
    <t>Şube Müdürü</t>
  </si>
  <si>
    <t>Taşıt Ücreti</t>
  </si>
  <si>
    <t>Sabit Unsur</t>
  </si>
  <si>
    <t>(1)</t>
  </si>
  <si>
    <t>(2)</t>
  </si>
  <si>
    <t>BİLDİRİM YETKİLİSİ</t>
  </si>
  <si>
    <t>BİLDİRİM SAHİBİ</t>
  </si>
  <si>
    <t>İMZA</t>
  </si>
  <si>
    <t>EŞİ DE ATANMIŞ MIDIR?</t>
  </si>
  <si>
    <t>NOT: Faiz hesaplanacaksa kaç aylık hesaplanacağı belirtilmelidir.</t>
  </si>
  <si>
    <t>Eşi</t>
  </si>
  <si>
    <t>Oğlu</t>
  </si>
  <si>
    <t>Kızı</t>
  </si>
  <si>
    <t>Annesi</t>
  </si>
  <si>
    <t>Babası</t>
  </si>
  <si>
    <t>Diğer</t>
  </si>
  <si>
    <t>Toplamda Alacağı (Faiz Dahil)</t>
  </si>
  <si>
    <t xml:space="preserve">FAİZLİ HESAPLAMA         </t>
  </si>
  <si>
    <t>ONAYLAYAN</t>
  </si>
  <si>
    <t>:</t>
  </si>
  <si>
    <t>GÖREVİ / UNVANI</t>
  </si>
  <si>
    <t>DERECESİ / EK GÖSTERGESİ</t>
  </si>
  <si>
    <t>/</t>
  </si>
  <si>
    <t>Bir Günlüğü</t>
  </si>
  <si>
    <t>Değişken Unsurlar</t>
  </si>
  <si>
    <t>DAİRESİ</t>
  </si>
  <si>
    <t>YURTİÇİ SÜREKLİ GÖREV YOLLUĞU BİLDİRİMİ</t>
  </si>
  <si>
    <r>
      <t xml:space="preserve">MESAFE (Km cinsinden) </t>
    </r>
    <r>
      <rPr>
        <sz val="10"/>
        <color indexed="10"/>
        <rFont val="Century Gothic"/>
        <family val="2"/>
      </rPr>
      <t>*</t>
    </r>
  </si>
  <si>
    <r>
      <t xml:space="preserve">TAŞIT ÜCRETİ </t>
    </r>
    <r>
      <rPr>
        <sz val="10"/>
        <color indexed="10"/>
        <rFont val="Century Gothic"/>
        <family val="2"/>
      </rPr>
      <t>*</t>
    </r>
  </si>
  <si>
    <t>NEREDEN GİTTİ</t>
  </si>
  <si>
    <t>NEREYE GİTTİ</t>
  </si>
  <si>
    <t>ADI SOYADI</t>
  </si>
  <si>
    <t>Bilgisayar İşletmeni</t>
  </si>
  <si>
    <t>FAİZ</t>
  </si>
  <si>
    <t>(5)</t>
  </si>
  <si>
    <t>(1+2+3+4)</t>
  </si>
  <si>
    <t>GENEL TOPLAM (1+2+3+4+5)</t>
  </si>
  <si>
    <t>Hayır</t>
  </si>
  <si>
    <t>(4)</t>
  </si>
  <si>
    <t>Gün Sayısı</t>
  </si>
  <si>
    <t>NEREDEN GİDECEK</t>
  </si>
  <si>
    <t>BULANIK İLÇE MİLLİ EĞİTİM MÜDÜRLÜĞÜ</t>
  </si>
  <si>
    <t>Sedat ATAM</t>
  </si>
  <si>
    <t>MUŞ/Bulanık İlçe M.E.M</t>
  </si>
  <si>
    <t>İZMİR/Konak İlçe M.E.M</t>
  </si>
  <si>
    <t>(3)</t>
  </si>
  <si>
    <t>BÜTÇE YILI             :</t>
  </si>
  <si>
    <t>NEREYE GİDECEK</t>
  </si>
  <si>
    <t>Metin ARAL</t>
  </si>
</sst>
</file>

<file path=xl/styles.xml><?xml version="1.0" encoding="utf-8"?>
<styleSheet xmlns="http://schemas.openxmlformats.org/spreadsheetml/2006/main">
  <numFmts count="4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TL&quot;#,##0_);\(&quot;TL&quot;#,##0\)"/>
    <numFmt numFmtId="173" formatCode="&quot;TL&quot;#,##0_);[Red]\(&quot;TL&quot;#,##0\)"/>
    <numFmt numFmtId="174" formatCode="&quot;TL&quot;#,##0.00_);\(&quot;TL&quot;#,##0.00\)"/>
    <numFmt numFmtId="175" formatCode="&quot;TL&quot;#,##0.00_);[Red]\(&quot;TL&quot;#,##0.00\)"/>
    <numFmt numFmtId="176" formatCode="_(&quot;TL&quot;* #,##0_);_(&quot;TL&quot;* \(#,##0\);_(&quot;TL&quot;* &quot;-&quot;_);_(@_)"/>
    <numFmt numFmtId="177" formatCode="_(* #,##0_);_(* \(#,##0\);_(* &quot;-&quot;_);_(@_)"/>
    <numFmt numFmtId="178" formatCode="_(&quot;TL&quot;* #,##0.00_);_(&quot;TL&quot;* \(#,##0.00\);_(&quot;TL&quot;* &quot;-&quot;??_);_(@_)"/>
    <numFmt numFmtId="179" formatCode="_(* #,##0.00_);_(* \(#,##0.00\);_(* &quot;-&quot;??_);_(@_)"/>
    <numFmt numFmtId="180" formatCode="#,##0;[Red]#,##0"/>
    <numFmt numFmtId="181" formatCode="#,##0.00;[Red]#,##0.00"/>
    <numFmt numFmtId="182" formatCode="d/m"/>
    <numFmt numFmtId="183" formatCode="[$-41F]dd\ mmmm\ yyyy\ dddd"/>
    <numFmt numFmtId="184" formatCode="#,##0.00\ _T_L"/>
    <numFmt numFmtId="185" formatCode="#,##0\ &quot;TL&quot;;[Red]#,##0\ &quot;TL&quot;"/>
    <numFmt numFmtId="186" formatCode="#,##0.00\ &quot;TL&quot;;[Red]#,##0.00\ &quot;TL&quot;"/>
    <numFmt numFmtId="187" formatCode="#,##0.00\ &quot;TL&quot;"/>
    <numFmt numFmtId="188" formatCode="\K\M"/>
    <numFmt numFmtId="189" formatCode="#.###000&quot;Km&quot;"/>
    <numFmt numFmtId="190" formatCode="#.###\ &quot;Km&quot;"/>
    <numFmt numFmtId="191" formatCode="####\ &quot;Km&quot;"/>
    <numFmt numFmtId="192" formatCode="####\ &quot;(KM)&quot;"/>
    <numFmt numFmtId="193" formatCode="####\ &quot;KM&quot;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€-2]\ #,##0.00_);[Red]\([$€-2]\ #,##0.00\)"/>
  </numFmts>
  <fonts count="109">
    <font>
      <sz val="10"/>
      <name val="Arial"/>
      <family val="0"/>
    </font>
    <font>
      <b/>
      <sz val="24"/>
      <color indexed="10"/>
      <name val="Times New Roman Tur"/>
      <family val="1"/>
    </font>
    <font>
      <b/>
      <sz val="12"/>
      <name val="Times New Roman Tur"/>
      <family val="1"/>
    </font>
    <font>
      <sz val="10"/>
      <color indexed="10"/>
      <name val="Arial Tur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Century Gothic"/>
      <family val="2"/>
    </font>
    <font>
      <b/>
      <sz val="10"/>
      <color indexed="10"/>
      <name val="Times New Roman"/>
      <family val="1"/>
    </font>
    <font>
      <b/>
      <sz val="12"/>
      <name val="Century Gothic"/>
      <family val="2"/>
    </font>
    <font>
      <sz val="14"/>
      <name val="Times New Roman"/>
      <family val="1"/>
    </font>
    <font>
      <sz val="9"/>
      <name val="Century Gothic"/>
      <family val="2"/>
    </font>
    <font>
      <sz val="9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Century Gothic"/>
      <family val="2"/>
    </font>
    <font>
      <sz val="8"/>
      <name val="Times New Roman"/>
      <family val="1"/>
    </font>
    <font>
      <b/>
      <sz val="16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entury Gothic"/>
      <family val="2"/>
    </font>
    <font>
      <b/>
      <sz val="11"/>
      <color indexed="10"/>
      <name val="Century Gothic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sz val="10"/>
      <color indexed="9"/>
      <name val="Times New Roman Tur"/>
      <family val="0"/>
    </font>
    <font>
      <b/>
      <sz val="12"/>
      <color indexed="8"/>
      <name val="Century Gothic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10"/>
      <name val="Times New Roman Tur"/>
      <family val="1"/>
    </font>
    <font>
      <sz val="8"/>
      <color indexed="8"/>
      <name val="Century Gothic"/>
      <family val="2"/>
    </font>
    <font>
      <b/>
      <sz val="8"/>
      <color indexed="56"/>
      <name val="Century Gothic"/>
      <family val="2"/>
    </font>
    <font>
      <sz val="8"/>
      <color indexed="56"/>
      <name val="Century Gothic"/>
      <family val="2"/>
    </font>
    <font>
      <b/>
      <sz val="11"/>
      <color indexed="8"/>
      <name val="Century Gothic"/>
      <family val="2"/>
    </font>
    <font>
      <sz val="10"/>
      <color indexed="55"/>
      <name val="Times New Roman"/>
      <family val="1"/>
    </font>
    <font>
      <b/>
      <sz val="8"/>
      <color indexed="10"/>
      <name val="Century Gothic"/>
      <family val="2"/>
    </font>
    <font>
      <sz val="9"/>
      <color indexed="36"/>
      <name val="Century Gothic"/>
      <family val="2"/>
    </font>
    <font>
      <sz val="10"/>
      <color indexed="60"/>
      <name val="Arial"/>
      <family val="2"/>
    </font>
    <font>
      <sz val="10"/>
      <color indexed="56"/>
      <name val="Arial"/>
      <family val="2"/>
    </font>
    <font>
      <b/>
      <sz val="18"/>
      <color indexed="9"/>
      <name val="Century Gothic"/>
      <family val="2"/>
    </font>
    <font>
      <sz val="10"/>
      <color indexed="22"/>
      <name val="Arial"/>
      <family val="2"/>
    </font>
    <font>
      <b/>
      <sz val="8"/>
      <color indexed="16"/>
      <name val="Century Gothic"/>
      <family val="2"/>
    </font>
    <font>
      <b/>
      <sz val="8"/>
      <color indexed="58"/>
      <name val="Century Gothic"/>
      <family val="2"/>
    </font>
    <font>
      <b/>
      <sz val="11"/>
      <color indexed="10"/>
      <name val="Bodoni MT Black"/>
      <family val="1"/>
    </font>
    <font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entury Gothic"/>
      <family val="2"/>
    </font>
    <font>
      <b/>
      <sz val="11"/>
      <color rgb="FFFF0000"/>
      <name val="Century Gothic"/>
      <family val="2"/>
    </font>
    <font>
      <sz val="10"/>
      <color rgb="FFFF0000"/>
      <name val="Arial"/>
      <family val="2"/>
    </font>
    <font>
      <sz val="10"/>
      <color theme="1" tint="0.04998999834060669"/>
      <name val="Century Gothic"/>
      <family val="2"/>
    </font>
    <font>
      <sz val="10"/>
      <color theme="0"/>
      <name val="Times New Roman Tur"/>
      <family val="0"/>
    </font>
    <font>
      <b/>
      <sz val="12"/>
      <color theme="1" tint="0.04998999834060669"/>
      <name val="Century Gothic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rgb="FFFF0000"/>
      <name val="Times New Roman Tur"/>
      <family val="1"/>
    </font>
    <font>
      <sz val="8"/>
      <color theme="1" tint="0.04998999834060669"/>
      <name val="Century Gothic"/>
      <family val="2"/>
    </font>
    <font>
      <b/>
      <sz val="8"/>
      <color rgb="FF002060"/>
      <name val="Century Gothic"/>
      <family val="2"/>
    </font>
    <font>
      <sz val="8"/>
      <color rgb="FF002060"/>
      <name val="Century Gothic"/>
      <family val="2"/>
    </font>
    <font>
      <b/>
      <sz val="11"/>
      <color theme="1" tint="0.04998999834060669"/>
      <name val="Century Gothic"/>
      <family val="2"/>
    </font>
    <font>
      <sz val="10"/>
      <color theme="0" tint="-0.3499799966812134"/>
      <name val="Times New Roman"/>
      <family val="1"/>
    </font>
    <font>
      <sz val="10"/>
      <color rgb="FFC00000"/>
      <name val="Arial"/>
      <family val="2"/>
    </font>
    <font>
      <sz val="10"/>
      <color rgb="FF002060"/>
      <name val="Arial"/>
      <family val="2"/>
    </font>
    <font>
      <b/>
      <sz val="18"/>
      <color theme="0"/>
      <name val="Century Gothic"/>
      <family val="2"/>
    </font>
    <font>
      <sz val="10"/>
      <color theme="0" tint="-0.04997999966144562"/>
      <name val="Arial"/>
      <family val="2"/>
    </font>
    <font>
      <b/>
      <sz val="12"/>
      <color rgb="FFFF0000"/>
      <name val="Century Gothic"/>
      <family val="2"/>
    </font>
    <font>
      <sz val="9"/>
      <color rgb="FF7030A0"/>
      <name val="Century Gothic"/>
      <family val="2"/>
    </font>
    <font>
      <b/>
      <sz val="8"/>
      <color rgb="FFFF0000"/>
      <name val="Century Gothic"/>
      <family val="2"/>
    </font>
    <font>
      <sz val="10"/>
      <color theme="0" tint="-0.24997000396251678"/>
      <name val="Times New Roman"/>
      <family val="1"/>
    </font>
    <font>
      <b/>
      <sz val="8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gradientFill degree="90">
        <stop position="0">
          <color rgb="FF7E0000"/>
        </stop>
        <stop position="1">
          <color rgb="FFFF0000"/>
        </stop>
      </gradientFill>
    </fill>
    <fill>
      <gradientFill degree="90">
        <stop position="0">
          <color rgb="FF7E0000"/>
        </stop>
        <stop position="1">
          <color rgb="FFFF0000"/>
        </stop>
      </gradientFill>
    </fill>
    <fill>
      <gradientFill degree="90">
        <stop position="0">
          <color rgb="FF7E0000"/>
        </stop>
        <stop position="1">
          <color rgb="FFFF0000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rgb="FFFF0000"/>
      </left>
      <right style="double">
        <color theme="1" tint="0.04998999834060669"/>
      </right>
      <top style="double">
        <color theme="1" tint="0.04998999834060669"/>
      </top>
      <bottom style="double">
        <color theme="1" tint="0.04998999834060669"/>
      </bottom>
    </border>
    <border>
      <left style="thick">
        <color rgb="FFFF0000"/>
      </left>
      <right style="double">
        <color theme="1" tint="0.04998999834060669"/>
      </right>
      <top style="double">
        <color theme="1" tint="0.04998999834060669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n"/>
      <top style="thin"/>
      <bottom style="medium">
        <color theme="4" tint="-0.2499399930238723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medium">
        <color theme="4" tint="-0.24993999302387238"/>
      </left>
      <right style="thin"/>
      <top style="thin"/>
      <bottom style="thin"/>
    </border>
    <border>
      <left style="medium">
        <color theme="4" tint="-0.24993999302387238"/>
      </left>
      <right style="thin"/>
      <top style="thin"/>
      <bottom style="medium">
        <color theme="4" tint="-0.24993999302387238"/>
      </bottom>
    </border>
    <border>
      <left style="medium">
        <color theme="4" tint="-0.4999699890613556"/>
      </left>
      <right style="double"/>
      <top style="double">
        <color theme="4" tint="-0.4999699890613556"/>
      </top>
      <bottom style="double">
        <color theme="4" tint="-0.4999699890613556"/>
      </bottom>
    </border>
    <border>
      <left style="double"/>
      <right style="double"/>
      <top style="double">
        <color theme="4" tint="-0.4999699890613556"/>
      </top>
      <bottom style="double">
        <color theme="4" tint="-0.4999699890613556"/>
      </bottom>
    </border>
    <border>
      <left style="double"/>
      <right style="medium">
        <color theme="4" tint="-0.4999699890613556"/>
      </right>
      <top style="double">
        <color theme="4" tint="-0.4999699890613556"/>
      </top>
      <bottom style="double">
        <color theme="4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theme="4" tint="-0.4999699890613556"/>
      </left>
      <right style="double"/>
      <top style="double">
        <color theme="4" tint="-0.4999699890613556"/>
      </top>
      <bottom style="medium">
        <color theme="4" tint="-0.4999699890613556"/>
      </bottom>
    </border>
    <border>
      <left style="double"/>
      <right style="double"/>
      <top style="double">
        <color theme="4" tint="-0.4999699890613556"/>
      </top>
      <bottom style="medium">
        <color theme="4" tint="-0.4999699890613556"/>
      </bottom>
    </border>
    <border>
      <left style="double"/>
      <right style="medium">
        <color theme="4" tint="-0.4999699890613556"/>
      </right>
      <top style="double">
        <color theme="4" tint="-0.4999699890613556"/>
      </top>
      <bottom style="medium">
        <color theme="4" tint="-0.4999699890613556"/>
      </bottom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>
        <color theme="4" tint="-0.4999699890613556"/>
      </left>
      <right style="thin"/>
      <top style="medium">
        <color theme="4" tint="-0.4999699890613556"/>
      </top>
      <bottom style="double">
        <color theme="4" tint="-0.4999699890613556"/>
      </bottom>
    </border>
    <border>
      <left style="thin"/>
      <right style="thin"/>
      <top style="medium">
        <color theme="4" tint="-0.4999699890613556"/>
      </top>
      <bottom style="double">
        <color theme="4" tint="-0.4999699890613556"/>
      </bottom>
    </border>
    <border>
      <left style="thin"/>
      <right style="medium">
        <color theme="4" tint="-0.4999699890613556"/>
      </right>
      <top style="medium">
        <color theme="4" tint="-0.4999699890613556"/>
      </top>
      <bottom style="double">
        <color theme="4" tint="-0.4999699890613556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 style="thin"/>
    </border>
    <border>
      <left>
        <color indexed="63"/>
      </left>
      <right>
        <color indexed="63"/>
      </right>
      <top style="medium">
        <color theme="4" tint="-0.24993999302387238"/>
      </top>
      <bottom style="thin"/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-0.24993999302387238"/>
      </bottom>
    </border>
    <border>
      <left style="thin"/>
      <right style="medium">
        <color theme="4" tint="-0.24993999302387238"/>
      </right>
      <top style="thin"/>
      <bottom style="thin"/>
    </border>
    <border>
      <left>
        <color indexed="63"/>
      </left>
      <right style="medium">
        <color theme="4" tint="-0.24993999302387238"/>
      </right>
      <top style="thin"/>
      <bottom>
        <color indexed="63"/>
      </bottom>
    </border>
    <border>
      <left>
        <color indexed="63"/>
      </left>
      <right style="medium">
        <color theme="4" tint="-0.2499399930238723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thin"/>
      <right style="medium">
        <color theme="4" tint="-0.4999699890613556"/>
      </right>
      <top style="thin"/>
      <bottom style="thin"/>
    </border>
    <border>
      <left style="medium">
        <color theme="4" tint="-0.4999699890613556"/>
      </left>
      <right>
        <color indexed="63"/>
      </right>
      <top style="medium">
        <color theme="4" tint="-0.4999699890613556"/>
      </top>
      <bottom style="thin"/>
    </border>
    <border>
      <left>
        <color indexed="63"/>
      </left>
      <right>
        <color indexed="63"/>
      </right>
      <top style="medium">
        <color theme="4" tint="-0.4999699890613556"/>
      </top>
      <bottom style="thin"/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 style="thin"/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>
        <color theme="4" tint="-0.4999699890613556"/>
      </left>
      <right>
        <color indexed="63"/>
      </right>
      <top style="thin"/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theme="4" tint="-0.4999699890613556"/>
      </right>
      <top style="thin"/>
      <bottom>
        <color indexed="63"/>
      </bottom>
    </border>
    <border>
      <left>
        <color indexed="63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20" borderId="5" applyNumberFormat="0" applyAlignment="0" applyProtection="0"/>
    <xf numFmtId="0" fontId="78" fillId="21" borderId="6" applyNumberFormat="0" applyAlignment="0" applyProtection="0"/>
    <xf numFmtId="0" fontId="79" fillId="20" borderId="6" applyNumberFormat="0" applyAlignment="0" applyProtection="0"/>
    <xf numFmtId="0" fontId="80" fillId="22" borderId="7" applyNumberFormat="0" applyAlignment="0" applyProtection="0"/>
    <xf numFmtId="0" fontId="81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8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80" fontId="3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80" fontId="3" fillId="33" borderId="0" xfId="0" applyNumberFormat="1" applyFont="1" applyFill="1" applyAlignment="1" applyProtection="1">
      <alignment/>
      <protection/>
    </xf>
    <xf numFmtId="0" fontId="20" fillId="0" borderId="0" xfId="0" applyFont="1" applyAlignment="1">
      <alignment horizontal="center"/>
    </xf>
    <xf numFmtId="1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86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7" fillId="13" borderId="11" xfId="0" applyFont="1" applyFill="1" applyBorder="1" applyAlignment="1" applyProtection="1">
      <alignment vertical="center"/>
      <protection/>
    </xf>
    <xf numFmtId="0" fontId="7" fillId="8" borderId="11" xfId="0" applyFont="1" applyFill="1" applyBorder="1" applyAlignment="1" applyProtection="1">
      <alignment vertical="center"/>
      <protection/>
    </xf>
    <xf numFmtId="0" fontId="7" fillId="19" borderId="12" xfId="0" applyFont="1" applyFill="1" applyBorder="1" applyAlignment="1" applyProtection="1">
      <alignment vertical="center"/>
      <protection/>
    </xf>
    <xf numFmtId="0" fontId="9" fillId="33" borderId="13" xfId="0" applyFont="1" applyFill="1" applyBorder="1" applyAlignment="1">
      <alignment/>
    </xf>
    <xf numFmtId="1" fontId="9" fillId="33" borderId="14" xfId="0" applyNumberFormat="1" applyFont="1" applyFill="1" applyBorder="1" applyAlignment="1">
      <alignment horizontal="left"/>
    </xf>
    <xf numFmtId="0" fontId="21" fillId="33" borderId="15" xfId="50" applyFont="1" applyFill="1" applyBorder="1" applyAlignment="1">
      <alignment vertical="center" wrapText="1"/>
      <protection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80" fontId="9" fillId="33" borderId="0" xfId="0" applyNumberFormat="1" applyFont="1" applyFill="1" applyAlignment="1">
      <alignment/>
    </xf>
    <xf numFmtId="180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center"/>
    </xf>
    <xf numFmtId="0" fontId="9" fillId="33" borderId="17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" fontId="9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/>
    </xf>
    <xf numFmtId="0" fontId="87" fillId="33" borderId="18" xfId="0" applyNumberFormat="1" applyFont="1" applyFill="1" applyBorder="1" applyAlignment="1" applyProtection="1">
      <alignment horizontal="left" vertical="center"/>
      <protection locked="0"/>
    </xf>
    <xf numFmtId="4" fontId="7" fillId="10" borderId="10" xfId="0" applyNumberFormat="1" applyFont="1" applyFill="1" applyBorder="1" applyAlignment="1" applyProtection="1">
      <alignment vertical="center"/>
      <protection/>
    </xf>
    <xf numFmtId="4" fontId="7" fillId="10" borderId="10" xfId="0" applyNumberFormat="1" applyFont="1" applyFill="1" applyBorder="1" applyAlignment="1" applyProtection="1">
      <alignment horizontal="right" vertical="center"/>
      <protection/>
    </xf>
    <xf numFmtId="4" fontId="7" fillId="10" borderId="19" xfId="0" applyNumberFormat="1" applyFont="1" applyFill="1" applyBorder="1" applyAlignment="1" applyProtection="1">
      <alignment vertical="center"/>
      <protection/>
    </xf>
    <xf numFmtId="0" fontId="88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left"/>
      <protection locked="0"/>
    </xf>
    <xf numFmtId="0" fontId="89" fillId="34" borderId="0" xfId="0" applyFont="1" applyFill="1" applyBorder="1" applyAlignment="1" applyProtection="1">
      <alignment horizontal="center" vertical="center" wrapText="1"/>
      <protection/>
    </xf>
    <xf numFmtId="180" fontId="3" fillId="34" borderId="0" xfId="0" applyNumberFormat="1" applyFont="1" applyFill="1" applyBorder="1" applyAlignment="1" applyProtection="1">
      <alignment/>
      <protection locked="0"/>
    </xf>
    <xf numFmtId="180" fontId="9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91" fillId="34" borderId="0" xfId="0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Border="1" applyAlignment="1" applyProtection="1">
      <alignment horizontal="center" vertical="center"/>
      <protection locked="0"/>
    </xf>
    <xf numFmtId="0" fontId="92" fillId="34" borderId="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 applyProtection="1">
      <alignment horizontal="center" vertical="center"/>
      <protection locked="0"/>
    </xf>
    <xf numFmtId="2" fontId="16" fillId="34" borderId="0" xfId="0" applyNumberFormat="1" applyFont="1" applyFill="1" applyBorder="1" applyAlignment="1" applyProtection="1">
      <alignment horizontal="center" vertical="center"/>
      <protection locked="0"/>
    </xf>
    <xf numFmtId="0" fontId="93" fillId="34" borderId="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86" fillId="34" borderId="0" xfId="0" applyFont="1" applyFill="1" applyBorder="1" applyAlignment="1" applyProtection="1">
      <alignment horizontal="center" vertical="center" wrapText="1"/>
      <protection locked="0"/>
    </xf>
    <xf numFmtId="0" fontId="89" fillId="34" borderId="0" xfId="0" applyFont="1" applyFill="1" applyBorder="1" applyAlignment="1" applyProtection="1">
      <alignment horizontal="center" vertical="center" wrapText="1"/>
      <protection locked="0"/>
    </xf>
    <xf numFmtId="4" fontId="2" fillId="34" borderId="0" xfId="0" applyNumberFormat="1" applyFont="1" applyFill="1" applyBorder="1" applyAlignment="1" applyProtection="1">
      <alignment horizontal="left" vertical="center"/>
      <protection locked="0"/>
    </xf>
    <xf numFmtId="0" fontId="0" fillId="34" borderId="0" xfId="0" applyFill="1" applyAlignment="1" applyProtection="1">
      <alignment vertical="center"/>
      <protection/>
    </xf>
    <xf numFmtId="180" fontId="1" fillId="34" borderId="0" xfId="0" applyNumberFormat="1" applyFont="1" applyFill="1" applyBorder="1" applyAlignment="1" applyProtection="1">
      <alignment/>
      <protection locked="0"/>
    </xf>
    <xf numFmtId="180" fontId="94" fillId="34" borderId="0" xfId="0" applyNumberFormat="1" applyFont="1" applyFill="1" applyBorder="1" applyAlignment="1" applyProtection="1">
      <alignment horizontal="left" vertical="center"/>
      <protection locked="0"/>
    </xf>
    <xf numFmtId="181" fontId="94" fillId="34" borderId="0" xfId="0" applyNumberFormat="1" applyFont="1" applyFill="1" applyBorder="1" applyAlignment="1" applyProtection="1">
      <alignment horizontal="left" vertical="center"/>
      <protection locked="0"/>
    </xf>
    <xf numFmtId="180" fontId="2" fillId="34" borderId="0" xfId="0" applyNumberFormat="1" applyFont="1" applyFill="1" applyBorder="1" applyAlignment="1" applyProtection="1">
      <alignment horizontal="left" vertical="center"/>
      <protection locked="0"/>
    </xf>
    <xf numFmtId="0" fontId="14" fillId="34" borderId="0" xfId="0" applyFont="1" applyFill="1" applyBorder="1" applyAlignment="1" applyProtection="1">
      <alignment/>
      <protection locked="0"/>
    </xf>
    <xf numFmtId="4" fontId="12" fillId="34" borderId="0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vertical="center"/>
      <protection/>
    </xf>
    <xf numFmtId="0" fontId="7" fillId="9" borderId="11" xfId="0" applyFont="1" applyFill="1" applyBorder="1" applyAlignment="1" applyProtection="1">
      <alignment vertical="center"/>
      <protection/>
    </xf>
    <xf numFmtId="0" fontId="7" fillId="35" borderId="11" xfId="0" applyFont="1" applyFill="1" applyBorder="1" applyAlignment="1" applyProtection="1">
      <alignment vertical="center"/>
      <protection/>
    </xf>
    <xf numFmtId="0" fontId="9" fillId="33" borderId="20" xfId="0" applyFont="1" applyFill="1" applyBorder="1" applyAlignment="1">
      <alignment horizontal="center"/>
    </xf>
    <xf numFmtId="0" fontId="9" fillId="33" borderId="21" xfId="0" applyNumberFormat="1" applyFont="1" applyFill="1" applyBorder="1" applyAlignment="1">
      <alignment horizontal="center"/>
    </xf>
    <xf numFmtId="0" fontId="14" fillId="36" borderId="22" xfId="0" applyFont="1" applyFill="1" applyBorder="1" applyAlignment="1" applyProtection="1">
      <alignment/>
      <protection/>
    </xf>
    <xf numFmtId="0" fontId="16" fillId="2" borderId="23" xfId="0" applyFont="1" applyFill="1" applyBorder="1" applyAlignment="1" applyProtection="1">
      <alignment vertical="center"/>
      <protection/>
    </xf>
    <xf numFmtId="0" fontId="95" fillId="2" borderId="23" xfId="0" applyFont="1" applyFill="1" applyBorder="1" applyAlignment="1" applyProtection="1">
      <alignment vertical="center"/>
      <protection/>
    </xf>
    <xf numFmtId="0" fontId="16" fillId="2" borderId="24" xfId="0" applyFont="1" applyFill="1" applyBorder="1" applyAlignment="1" applyProtection="1">
      <alignment vertical="center"/>
      <protection/>
    </xf>
    <xf numFmtId="0" fontId="96" fillId="8" borderId="25" xfId="0" applyFont="1" applyFill="1" applyBorder="1" applyAlignment="1" applyProtection="1">
      <alignment horizontal="center" vertical="center"/>
      <protection/>
    </xf>
    <xf numFmtId="49" fontId="97" fillId="8" borderId="26" xfId="0" applyNumberFormat="1" applyFont="1" applyFill="1" applyBorder="1" applyAlignment="1" applyProtection="1">
      <alignment horizontal="center" vertical="center"/>
      <protection/>
    </xf>
    <xf numFmtId="0" fontId="97" fillId="8" borderId="26" xfId="0" applyFont="1" applyFill="1" applyBorder="1" applyAlignment="1" applyProtection="1">
      <alignment horizontal="center" vertical="center"/>
      <protection/>
    </xf>
    <xf numFmtId="0" fontId="97" fillId="8" borderId="27" xfId="0" applyFont="1" applyFill="1" applyBorder="1" applyAlignment="1" applyProtection="1">
      <alignment horizontal="center" vertical="center"/>
      <protection/>
    </xf>
    <xf numFmtId="0" fontId="98" fillId="33" borderId="28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99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1" fontId="87" fillId="33" borderId="28" xfId="0" applyNumberFormat="1" applyFont="1" applyFill="1" applyBorder="1" applyAlignment="1" applyProtection="1">
      <alignment horizontal="left" vertical="center"/>
      <protection locked="0"/>
    </xf>
    <xf numFmtId="0" fontId="97" fillId="37" borderId="34" xfId="0" applyFont="1" applyFill="1" applyBorder="1" applyAlignment="1" applyProtection="1">
      <alignment horizontal="center" vertical="center"/>
      <protection/>
    </xf>
    <xf numFmtId="2" fontId="97" fillId="37" borderId="35" xfId="0" applyNumberFormat="1" applyFont="1" applyFill="1" applyBorder="1" applyAlignment="1" applyProtection="1">
      <alignment horizontal="center" vertical="center"/>
      <protection/>
    </xf>
    <xf numFmtId="2" fontId="97" fillId="37" borderId="36" xfId="0" applyNumberFormat="1" applyFont="1" applyFill="1" applyBorder="1" applyAlignment="1" applyProtection="1">
      <alignment horizontal="center" vertical="center"/>
      <protection/>
    </xf>
    <xf numFmtId="49" fontId="9" fillId="33" borderId="21" xfId="0" applyNumberFormat="1" applyFont="1" applyFill="1" applyBorder="1" applyAlignment="1">
      <alignment horizontal="center"/>
    </xf>
    <xf numFmtId="184" fontId="9" fillId="33" borderId="10" xfId="0" applyNumberFormat="1" applyFont="1" applyFill="1" applyBorder="1" applyAlignment="1">
      <alignment horizontal="center" vertical="center"/>
    </xf>
    <xf numFmtId="184" fontId="9" fillId="33" borderId="10" xfId="0" applyNumberFormat="1" applyFont="1" applyFill="1" applyBorder="1" applyAlignment="1">
      <alignment/>
    </xf>
    <xf numFmtId="184" fontId="9" fillId="33" borderId="10" xfId="0" applyNumberFormat="1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/>
      <protection/>
    </xf>
    <xf numFmtId="0" fontId="9" fillId="33" borderId="32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/>
    </xf>
    <xf numFmtId="0" fontId="21" fillId="33" borderId="0" xfId="50" applyFont="1" applyFill="1" applyBorder="1" applyAlignment="1">
      <alignment vertical="center" wrapText="1"/>
      <protection/>
    </xf>
    <xf numFmtId="0" fontId="21" fillId="33" borderId="0" xfId="50" applyFont="1" applyFill="1" applyBorder="1" applyAlignment="1">
      <alignment horizontal="left" vertical="center" wrapText="1"/>
      <protection/>
    </xf>
    <xf numFmtId="49" fontId="21" fillId="33" borderId="0" xfId="50" applyNumberFormat="1" applyFont="1" applyFill="1" applyBorder="1" applyAlignment="1">
      <alignment horizontal="left" vertical="center" wrapText="1"/>
      <protection/>
    </xf>
    <xf numFmtId="0" fontId="9" fillId="33" borderId="0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vertical="center"/>
    </xf>
    <xf numFmtId="0" fontId="9" fillId="33" borderId="28" xfId="0" applyFont="1" applyFill="1" applyBorder="1" applyAlignment="1">
      <alignment vertical="center"/>
    </xf>
    <xf numFmtId="0" fontId="9" fillId="33" borderId="37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33" borderId="33" xfId="0" applyFont="1" applyFill="1" applyBorder="1" applyAlignment="1">
      <alignment vertical="center"/>
    </xf>
    <xf numFmtId="0" fontId="9" fillId="33" borderId="15" xfId="0" applyFont="1" applyFill="1" applyBorder="1" applyAlignment="1">
      <alignment/>
    </xf>
    <xf numFmtId="0" fontId="24" fillId="33" borderId="28" xfId="0" applyFont="1" applyFill="1" applyBorder="1" applyAlignment="1">
      <alignment vertical="center"/>
    </xf>
    <xf numFmtId="0" fontId="0" fillId="33" borderId="28" xfId="0" applyFill="1" applyBorder="1" applyAlignment="1">
      <alignment/>
    </xf>
    <xf numFmtId="0" fontId="0" fillId="33" borderId="37" xfId="0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27" fillId="33" borderId="28" xfId="50" applyFont="1" applyFill="1" applyBorder="1" applyAlignment="1">
      <alignment vertical="center" wrapText="1"/>
      <protection/>
    </xf>
    <xf numFmtId="0" fontId="22" fillId="33" borderId="28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97" fillId="16" borderId="34" xfId="0" applyFont="1" applyFill="1" applyBorder="1" applyAlignment="1" applyProtection="1">
      <alignment horizontal="center" vertical="center"/>
      <protection/>
    </xf>
    <xf numFmtId="2" fontId="97" fillId="16" borderId="35" xfId="0" applyNumberFormat="1" applyFont="1" applyFill="1" applyBorder="1" applyAlignment="1" applyProtection="1">
      <alignment horizontal="center" vertical="center"/>
      <protection/>
    </xf>
    <xf numFmtId="2" fontId="97" fillId="16" borderId="36" xfId="0" applyNumberFormat="1" applyFont="1" applyFill="1" applyBorder="1" applyAlignment="1" applyProtection="1">
      <alignment horizontal="center" vertical="center"/>
      <protection/>
    </xf>
    <xf numFmtId="0" fontId="100" fillId="38" borderId="0" xfId="0" applyFont="1" applyFill="1" applyBorder="1" applyAlignment="1" applyProtection="1">
      <alignment horizontal="center"/>
      <protection locked="0"/>
    </xf>
    <xf numFmtId="0" fontId="0" fillId="38" borderId="0" xfId="0" applyFill="1" applyBorder="1" applyAlignment="1" applyProtection="1">
      <alignment horizontal="center"/>
      <protection locked="0"/>
    </xf>
    <xf numFmtId="0" fontId="0" fillId="39" borderId="0" xfId="0" applyFill="1" applyBorder="1" applyAlignment="1" applyProtection="1">
      <alignment horizontal="center"/>
      <protection locked="0"/>
    </xf>
    <xf numFmtId="0" fontId="101" fillId="38" borderId="0" xfId="0" applyFont="1" applyFill="1" applyBorder="1" applyAlignment="1" applyProtection="1">
      <alignment horizontal="center"/>
      <protection locked="0"/>
    </xf>
    <xf numFmtId="180" fontId="102" fillId="40" borderId="38" xfId="0" applyNumberFormat="1" applyFont="1" applyFill="1" applyBorder="1" applyAlignment="1" applyProtection="1">
      <alignment horizontal="center" vertical="center"/>
      <protection/>
    </xf>
    <xf numFmtId="180" fontId="102" fillId="41" borderId="39" xfId="0" applyNumberFormat="1" applyFont="1" applyFill="1" applyBorder="1" applyAlignment="1" applyProtection="1">
      <alignment horizontal="center" vertical="center"/>
      <protection/>
    </xf>
    <xf numFmtId="180" fontId="102" fillId="42" borderId="40" xfId="0" applyNumberFormat="1" applyFont="1" applyFill="1" applyBorder="1" applyAlignment="1" applyProtection="1">
      <alignment horizontal="center" vertical="center"/>
      <protection/>
    </xf>
    <xf numFmtId="0" fontId="92" fillId="43" borderId="41" xfId="0" applyFont="1" applyFill="1" applyBorder="1" applyAlignment="1" applyProtection="1">
      <alignment horizontal="center" vertical="center"/>
      <protection/>
    </xf>
    <xf numFmtId="0" fontId="92" fillId="44" borderId="42" xfId="0" applyFont="1" applyFill="1" applyBorder="1" applyAlignment="1" applyProtection="1">
      <alignment horizontal="center" vertical="center"/>
      <protection/>
    </xf>
    <xf numFmtId="0" fontId="92" fillId="45" borderId="43" xfId="0" applyFont="1" applyFill="1" applyBorder="1" applyAlignment="1" applyProtection="1">
      <alignment horizontal="center" vertical="center"/>
      <protection/>
    </xf>
    <xf numFmtId="0" fontId="89" fillId="33" borderId="10" xfId="0" applyFont="1" applyFill="1" applyBorder="1" applyAlignment="1" applyProtection="1">
      <alignment horizontal="center" vertical="center" wrapText="1"/>
      <protection locked="0"/>
    </xf>
    <xf numFmtId="180" fontId="90" fillId="46" borderId="44" xfId="0" applyNumberFormat="1" applyFont="1" applyFill="1" applyBorder="1" applyAlignment="1" applyProtection="1">
      <alignment horizontal="center" vertical="center" wrapText="1"/>
      <protection/>
    </xf>
    <xf numFmtId="180" fontId="90" fillId="47" borderId="45" xfId="0" applyNumberFormat="1" applyFont="1" applyFill="1" applyBorder="1" applyAlignment="1" applyProtection="1">
      <alignment horizontal="center" vertical="center" wrapText="1"/>
      <protection/>
    </xf>
    <xf numFmtId="180" fontId="90" fillId="48" borderId="46" xfId="0" applyNumberFormat="1" applyFont="1" applyFill="1" applyBorder="1" applyAlignment="1" applyProtection="1">
      <alignment horizontal="center" vertical="center" wrapText="1"/>
      <protection/>
    </xf>
    <xf numFmtId="0" fontId="103" fillId="34" borderId="47" xfId="0" applyFont="1" applyFill="1" applyBorder="1" applyAlignment="1" applyProtection="1">
      <alignment horizontal="center"/>
      <protection/>
    </xf>
    <xf numFmtId="0" fontId="7" fillId="49" borderId="10" xfId="0" applyFont="1" applyFill="1" applyBorder="1" applyAlignment="1" applyProtection="1">
      <alignment horizontal="center" vertical="center"/>
      <protection/>
    </xf>
    <xf numFmtId="0" fontId="7" fillId="49" borderId="48" xfId="0" applyFont="1" applyFill="1" applyBorder="1" applyAlignment="1" applyProtection="1">
      <alignment horizontal="center" vertical="center"/>
      <protection/>
    </xf>
    <xf numFmtId="0" fontId="104" fillId="50" borderId="13" xfId="0" applyFont="1" applyFill="1" applyBorder="1" applyAlignment="1" applyProtection="1">
      <alignment horizontal="center" vertical="center"/>
      <protection locked="0"/>
    </xf>
    <xf numFmtId="0" fontId="104" fillId="51" borderId="14" xfId="0" applyFont="1" applyFill="1" applyBorder="1" applyAlignment="1" applyProtection="1">
      <alignment horizontal="center" vertical="center"/>
      <protection locked="0"/>
    </xf>
    <xf numFmtId="0" fontId="104" fillId="52" borderId="49" xfId="0" applyFont="1" applyFill="1" applyBorder="1" applyAlignment="1" applyProtection="1">
      <alignment horizontal="center" vertical="center"/>
      <protection locked="0"/>
    </xf>
    <xf numFmtId="0" fontId="104" fillId="53" borderId="31" xfId="0" applyFont="1" applyFill="1" applyBorder="1" applyAlignment="1" applyProtection="1">
      <alignment horizontal="center" vertical="center"/>
      <protection locked="0"/>
    </xf>
    <xf numFmtId="0" fontId="104" fillId="54" borderId="32" xfId="0" applyFont="1" applyFill="1" applyBorder="1" applyAlignment="1" applyProtection="1">
      <alignment horizontal="center" vertical="center"/>
      <protection locked="0"/>
    </xf>
    <xf numFmtId="0" fontId="104" fillId="55" borderId="50" xfId="0" applyFont="1" applyFill="1" applyBorder="1" applyAlignment="1" applyProtection="1">
      <alignment horizontal="center" vertical="center"/>
      <protection locked="0"/>
    </xf>
    <xf numFmtId="0" fontId="105" fillId="7" borderId="13" xfId="0" applyFont="1" applyFill="1" applyBorder="1" applyAlignment="1" applyProtection="1">
      <alignment horizontal="center" vertical="center" wrapText="1"/>
      <protection/>
    </xf>
    <xf numFmtId="0" fontId="105" fillId="7" borderId="14" xfId="0" applyFont="1" applyFill="1" applyBorder="1" applyAlignment="1" applyProtection="1">
      <alignment horizontal="center" vertical="center" wrapText="1"/>
      <protection/>
    </xf>
    <xf numFmtId="0" fontId="105" fillId="7" borderId="49" xfId="0" applyFont="1" applyFill="1" applyBorder="1" applyAlignment="1" applyProtection="1">
      <alignment horizontal="center" vertical="center" wrapText="1"/>
      <protection/>
    </xf>
    <xf numFmtId="0" fontId="105" fillId="7" borderId="51" xfId="0" applyFont="1" applyFill="1" applyBorder="1" applyAlignment="1" applyProtection="1">
      <alignment horizontal="center" vertical="center" wrapText="1"/>
      <protection/>
    </xf>
    <xf numFmtId="0" fontId="105" fillId="7" borderId="47" xfId="0" applyFont="1" applyFill="1" applyBorder="1" applyAlignment="1" applyProtection="1">
      <alignment horizontal="center" vertical="center" wrapText="1"/>
      <protection/>
    </xf>
    <xf numFmtId="0" fontId="105" fillId="7" borderId="52" xfId="0" applyFont="1" applyFill="1" applyBorder="1" applyAlignment="1" applyProtection="1">
      <alignment horizontal="center" vertical="center" wrapText="1"/>
      <protection/>
    </xf>
    <xf numFmtId="0" fontId="7" fillId="49" borderId="53" xfId="0" applyFont="1" applyFill="1" applyBorder="1" applyAlignment="1" applyProtection="1">
      <alignment horizontal="center" vertical="center"/>
      <protection/>
    </xf>
    <xf numFmtId="0" fontId="93" fillId="56" borderId="54" xfId="0" applyFont="1" applyFill="1" applyBorder="1" applyAlignment="1" applyProtection="1">
      <alignment horizontal="center" vertical="center"/>
      <protection/>
    </xf>
    <xf numFmtId="0" fontId="93" fillId="57" borderId="55" xfId="0" applyFont="1" applyFill="1" applyBorder="1" applyAlignment="1" applyProtection="1">
      <alignment horizontal="center" vertical="center"/>
      <protection/>
    </xf>
    <xf numFmtId="0" fontId="93" fillId="58" borderId="56" xfId="0" applyFont="1" applyFill="1" applyBorder="1" applyAlignment="1" applyProtection="1">
      <alignment horizontal="center" vertical="center"/>
      <protection/>
    </xf>
    <xf numFmtId="180" fontId="87" fillId="33" borderId="14" xfId="0" applyNumberFormat="1" applyFont="1" applyFill="1" applyBorder="1" applyAlignment="1" applyProtection="1">
      <alignment horizontal="left" vertical="center"/>
      <protection locked="0"/>
    </xf>
    <xf numFmtId="180" fontId="87" fillId="33" borderId="57" xfId="0" applyNumberFormat="1" applyFont="1" applyFill="1" applyBorder="1" applyAlignment="1" applyProtection="1">
      <alignment horizontal="left" vertical="center"/>
      <protection locked="0"/>
    </xf>
    <xf numFmtId="180" fontId="87" fillId="33" borderId="28" xfId="0" applyNumberFormat="1" applyFont="1" applyFill="1" applyBorder="1" applyAlignment="1" applyProtection="1">
      <alignment horizontal="left" vertical="center"/>
      <protection locked="0"/>
    </xf>
    <xf numFmtId="180" fontId="87" fillId="33" borderId="18" xfId="0" applyNumberFormat="1" applyFont="1" applyFill="1" applyBorder="1" applyAlignment="1" applyProtection="1">
      <alignment horizontal="left" vertical="center"/>
      <protection locked="0"/>
    </xf>
    <xf numFmtId="186" fontId="87" fillId="33" borderId="32" xfId="0" applyNumberFormat="1" applyFont="1" applyFill="1" applyBorder="1" applyAlignment="1" applyProtection="1">
      <alignment horizontal="left" vertical="center"/>
      <protection locked="0"/>
    </xf>
    <xf numFmtId="186" fontId="87" fillId="33" borderId="58" xfId="0" applyNumberFormat="1" applyFont="1" applyFill="1" applyBorder="1" applyAlignment="1" applyProtection="1">
      <alignment horizontal="left" vertical="center"/>
      <protection locked="0"/>
    </xf>
    <xf numFmtId="193" fontId="87" fillId="33" borderId="28" xfId="0" applyNumberFormat="1" applyFont="1" applyFill="1" applyBorder="1" applyAlignment="1" applyProtection="1">
      <alignment horizontal="left" vertical="center"/>
      <protection locked="0"/>
    </xf>
    <xf numFmtId="193" fontId="87" fillId="33" borderId="18" xfId="0" applyNumberFormat="1" applyFont="1" applyFill="1" applyBorder="1" applyAlignment="1" applyProtection="1">
      <alignment horizontal="left" vertical="center"/>
      <protection locked="0"/>
    </xf>
    <xf numFmtId="186" fontId="87" fillId="33" borderId="28" xfId="0" applyNumberFormat="1" applyFont="1" applyFill="1" applyBorder="1" applyAlignment="1" applyProtection="1">
      <alignment horizontal="left" vertical="center"/>
      <protection locked="0"/>
    </xf>
    <xf numFmtId="186" fontId="87" fillId="33" borderId="18" xfId="0" applyNumberFormat="1" applyFont="1" applyFill="1" applyBorder="1" applyAlignment="1" applyProtection="1">
      <alignment horizontal="left" vertical="center"/>
      <protection locked="0"/>
    </xf>
    <xf numFmtId="187" fontId="98" fillId="33" borderId="59" xfId="0" applyNumberFormat="1" applyFont="1" applyFill="1" applyBorder="1" applyAlignment="1" applyProtection="1">
      <alignment horizontal="left" vertical="center"/>
      <protection locked="0"/>
    </xf>
    <xf numFmtId="187" fontId="98" fillId="33" borderId="60" xfId="0" applyNumberFormat="1" applyFont="1" applyFill="1" applyBorder="1" applyAlignment="1" applyProtection="1">
      <alignment horizontal="left" vertical="center"/>
      <protection locked="0"/>
    </xf>
    <xf numFmtId="187" fontId="106" fillId="34" borderId="61" xfId="0" applyNumberFormat="1" applyFont="1" applyFill="1" applyBorder="1" applyAlignment="1" applyProtection="1">
      <alignment horizontal="left"/>
      <protection locked="0"/>
    </xf>
    <xf numFmtId="187" fontId="106" fillId="34" borderId="62" xfId="0" applyNumberFormat="1" applyFont="1" applyFill="1" applyBorder="1" applyAlignment="1" applyProtection="1">
      <alignment horizontal="left"/>
      <protection locked="0"/>
    </xf>
    <xf numFmtId="187" fontId="106" fillId="34" borderId="63" xfId="0" applyNumberFormat="1" applyFont="1" applyFill="1" applyBorder="1" applyAlignment="1" applyProtection="1">
      <alignment horizontal="left"/>
      <protection locked="0"/>
    </xf>
    <xf numFmtId="0" fontId="96" fillId="8" borderId="26" xfId="0" applyFont="1" applyFill="1" applyBorder="1" applyAlignment="1" applyProtection="1">
      <alignment horizontal="center" vertical="center"/>
      <protection/>
    </xf>
    <xf numFmtId="0" fontId="96" fillId="8" borderId="27" xfId="0" applyFont="1" applyFill="1" applyBorder="1" applyAlignment="1" applyProtection="1">
      <alignment horizontal="center" vertical="center"/>
      <protection/>
    </xf>
    <xf numFmtId="0" fontId="89" fillId="0" borderId="64" xfId="0" applyFont="1" applyFill="1" applyBorder="1" applyAlignment="1" applyProtection="1">
      <alignment horizontal="center" vertical="center" wrapText="1"/>
      <protection/>
    </xf>
    <xf numFmtId="0" fontId="89" fillId="0" borderId="14" xfId="0" applyFont="1" applyFill="1" applyBorder="1" applyAlignment="1" applyProtection="1">
      <alignment horizontal="center" vertical="center" wrapText="1"/>
      <protection/>
    </xf>
    <xf numFmtId="0" fontId="89" fillId="0" borderId="65" xfId="0" applyFont="1" applyFill="1" applyBorder="1" applyAlignment="1" applyProtection="1">
      <alignment horizontal="center" vertical="center" wrapText="1"/>
      <protection/>
    </xf>
    <xf numFmtId="0" fontId="89" fillId="0" borderId="0" xfId="0" applyFont="1" applyFill="1" applyBorder="1" applyAlignment="1" applyProtection="1">
      <alignment horizontal="center" vertical="center" wrapText="1"/>
      <protection/>
    </xf>
    <xf numFmtId="0" fontId="89" fillId="0" borderId="66" xfId="0" applyFont="1" applyFill="1" applyBorder="1" applyAlignment="1" applyProtection="1">
      <alignment horizontal="center" vertical="center" wrapText="1"/>
      <protection/>
    </xf>
    <xf numFmtId="0" fontId="89" fillId="0" borderId="67" xfId="0" applyFont="1" applyFill="1" applyBorder="1" applyAlignment="1" applyProtection="1">
      <alignment horizontal="center" vertical="center" wrapText="1"/>
      <protection/>
    </xf>
    <xf numFmtId="0" fontId="86" fillId="33" borderId="15" xfId="0" applyFont="1" applyFill="1" applyBorder="1" applyAlignment="1" applyProtection="1">
      <alignment horizontal="center" vertical="center" wrapText="1"/>
      <protection locked="0"/>
    </xf>
    <xf numFmtId="0" fontId="86" fillId="33" borderId="28" xfId="0" applyFont="1" applyFill="1" applyBorder="1" applyAlignment="1" applyProtection="1">
      <alignment horizontal="center" vertical="center" wrapText="1"/>
      <protection locked="0"/>
    </xf>
    <xf numFmtId="0" fontId="86" fillId="33" borderId="37" xfId="0" applyFont="1" applyFill="1" applyBorder="1" applyAlignment="1" applyProtection="1">
      <alignment horizontal="center" vertical="center" wrapText="1"/>
      <protection locked="0"/>
    </xf>
    <xf numFmtId="0" fontId="89" fillId="59" borderId="13" xfId="0" applyFont="1" applyFill="1" applyBorder="1" applyAlignment="1" applyProtection="1">
      <alignment horizontal="center" vertical="center" wrapText="1"/>
      <protection/>
    </xf>
    <xf numFmtId="0" fontId="89" fillId="60" borderId="68" xfId="0" applyFont="1" applyFill="1" applyBorder="1" applyAlignment="1" applyProtection="1">
      <alignment horizontal="center" vertical="center" wrapText="1"/>
      <protection/>
    </xf>
    <xf numFmtId="0" fontId="89" fillId="61" borderId="31" xfId="0" applyFont="1" applyFill="1" applyBorder="1" applyAlignment="1" applyProtection="1">
      <alignment horizontal="center" vertical="center" wrapText="1"/>
      <protection/>
    </xf>
    <xf numFmtId="0" fontId="89" fillId="62" borderId="33" xfId="0" applyFont="1" applyFill="1" applyBorder="1" applyAlignment="1" applyProtection="1">
      <alignment horizontal="center" vertical="center" wrapText="1"/>
      <protection/>
    </xf>
    <xf numFmtId="0" fontId="10" fillId="63" borderId="14" xfId="0" applyFont="1" applyFill="1" applyBorder="1" applyAlignment="1" applyProtection="1">
      <alignment horizontal="center" vertical="center" wrapText="1"/>
      <protection locked="0"/>
    </xf>
    <xf numFmtId="0" fontId="10" fillId="64" borderId="69" xfId="0" applyFont="1" applyFill="1" applyBorder="1" applyAlignment="1" applyProtection="1">
      <alignment horizontal="center" vertical="center" wrapText="1"/>
      <protection locked="0"/>
    </xf>
    <xf numFmtId="0" fontId="10" fillId="65" borderId="67" xfId="0" applyFont="1" applyFill="1" applyBorder="1" applyAlignment="1" applyProtection="1">
      <alignment horizontal="center" vertical="center" wrapText="1"/>
      <protection locked="0"/>
    </xf>
    <xf numFmtId="0" fontId="10" fillId="66" borderId="70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84" fontId="9" fillId="33" borderId="15" xfId="0" applyNumberFormat="1" applyFont="1" applyFill="1" applyBorder="1" applyAlignment="1">
      <alignment horizontal="center" vertical="center"/>
    </xf>
    <xf numFmtId="184" fontId="9" fillId="33" borderId="37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9" fillId="33" borderId="6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7" fillId="33" borderId="71" xfId="0" applyFont="1" applyFill="1" applyBorder="1" applyAlignment="1">
      <alignment horizontal="center" vertical="center"/>
    </xf>
    <xf numFmtId="0" fontId="107" fillId="33" borderId="72" xfId="0" applyFont="1" applyFill="1" applyBorder="1" applyAlignment="1">
      <alignment horizontal="center" vertical="center"/>
    </xf>
    <xf numFmtId="0" fontId="107" fillId="33" borderId="73" xfId="0" applyFont="1" applyFill="1" applyBorder="1" applyAlignment="1">
      <alignment horizontal="center" vertical="center"/>
    </xf>
    <xf numFmtId="0" fontId="107" fillId="33" borderId="74" xfId="0" applyFont="1" applyFill="1" applyBorder="1" applyAlignment="1">
      <alignment horizontal="center" vertical="center"/>
    </xf>
    <xf numFmtId="0" fontId="107" fillId="33" borderId="0" xfId="0" applyFont="1" applyFill="1" applyBorder="1" applyAlignment="1">
      <alignment horizontal="center" vertical="center"/>
    </xf>
    <xf numFmtId="0" fontId="107" fillId="33" borderId="75" xfId="0" applyFont="1" applyFill="1" applyBorder="1" applyAlignment="1">
      <alignment horizontal="center" vertical="center"/>
    </xf>
    <xf numFmtId="0" fontId="107" fillId="33" borderId="76" xfId="0" applyFont="1" applyFill="1" applyBorder="1" applyAlignment="1">
      <alignment horizontal="center" vertical="center"/>
    </xf>
    <xf numFmtId="0" fontId="107" fillId="33" borderId="77" xfId="0" applyFont="1" applyFill="1" applyBorder="1" applyAlignment="1">
      <alignment horizontal="center" vertical="center"/>
    </xf>
    <xf numFmtId="0" fontId="107" fillId="33" borderId="78" xfId="0" applyFont="1" applyFill="1" applyBorder="1" applyAlignment="1">
      <alignment horizontal="center" vertical="center"/>
    </xf>
    <xf numFmtId="181" fontId="9" fillId="33" borderId="15" xfId="0" applyNumberFormat="1" applyFont="1" applyFill="1" applyBorder="1" applyAlignment="1">
      <alignment horizontal="left" vertical="center" wrapText="1"/>
    </xf>
    <xf numFmtId="181" fontId="9" fillId="33" borderId="28" xfId="0" applyNumberFormat="1" applyFont="1" applyFill="1" applyBorder="1" applyAlignment="1">
      <alignment horizontal="left" vertical="center" wrapText="1"/>
    </xf>
    <xf numFmtId="181" fontId="9" fillId="33" borderId="37" xfId="0" applyNumberFormat="1" applyFont="1" applyFill="1" applyBorder="1" applyAlignment="1">
      <alignment horizontal="left" vertical="center" wrapText="1"/>
    </xf>
    <xf numFmtId="187" fontId="20" fillId="33" borderId="15" xfId="0" applyNumberFormat="1" applyFont="1" applyFill="1" applyBorder="1" applyAlignment="1">
      <alignment horizontal="center" vertical="center"/>
    </xf>
    <xf numFmtId="187" fontId="20" fillId="33" borderId="37" xfId="0" applyNumberFormat="1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right" vertical="center"/>
    </xf>
    <xf numFmtId="0" fontId="20" fillId="33" borderId="28" xfId="0" applyFont="1" applyFill="1" applyBorder="1" applyAlignment="1">
      <alignment horizontal="right" vertical="center"/>
    </xf>
    <xf numFmtId="0" fontId="20" fillId="33" borderId="37" xfId="0" applyFont="1" applyFill="1" applyBorder="1" applyAlignment="1">
      <alignment horizontal="right" vertical="center"/>
    </xf>
    <xf numFmtId="0" fontId="9" fillId="33" borderId="7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80" xfId="0" applyFont="1" applyFill="1" applyBorder="1" applyAlignment="1">
      <alignment horizontal="center" vertical="center"/>
    </xf>
    <xf numFmtId="0" fontId="24" fillId="33" borderId="79" xfId="0" applyFont="1" applyFill="1" applyBorder="1" applyAlignment="1">
      <alignment horizontal="center" vertical="center" wrapText="1"/>
    </xf>
    <xf numFmtId="0" fontId="24" fillId="33" borderId="80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184" fontId="9" fillId="33" borderId="28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9" fillId="33" borderId="81" xfId="0" applyFont="1" applyFill="1" applyBorder="1" applyAlignment="1">
      <alignment horizontal="center" vertical="center"/>
    </xf>
    <xf numFmtId="0" fontId="9" fillId="33" borderId="82" xfId="0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/>
    </xf>
    <xf numFmtId="0" fontId="9" fillId="33" borderId="83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/>
    </xf>
    <xf numFmtId="49" fontId="9" fillId="33" borderId="21" xfId="0" applyNumberFormat="1" applyFont="1" applyFill="1" applyBorder="1" applyAlignment="1">
      <alignment horizontal="center" vertical="center"/>
    </xf>
    <xf numFmtId="49" fontId="9" fillId="33" borderId="85" xfId="0" applyNumberFormat="1" applyFont="1" applyFill="1" applyBorder="1" applyAlignment="1">
      <alignment horizontal="center" vertical="center"/>
    </xf>
    <xf numFmtId="49" fontId="9" fillId="33" borderId="83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49" fontId="21" fillId="33" borderId="15" xfId="50" applyNumberFormat="1" applyFont="1" applyFill="1" applyBorder="1" applyAlignment="1">
      <alignment horizontal="left" vertical="center" wrapText="1"/>
      <protection/>
    </xf>
    <xf numFmtId="49" fontId="21" fillId="33" borderId="28" xfId="50" applyNumberFormat="1" applyFont="1" applyFill="1" applyBorder="1" applyAlignment="1">
      <alignment horizontal="left" vertical="center" wrapText="1"/>
      <protection/>
    </xf>
    <xf numFmtId="0" fontId="9" fillId="33" borderId="79" xfId="0" applyFont="1" applyFill="1" applyBorder="1" applyAlignment="1">
      <alignment horizontal="left" vertical="center"/>
    </xf>
    <xf numFmtId="0" fontId="9" fillId="33" borderId="80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left"/>
    </xf>
    <xf numFmtId="0" fontId="9" fillId="33" borderId="37" xfId="0" applyFont="1" applyFill="1" applyBorder="1" applyAlignment="1">
      <alignment horizontal="left"/>
    </xf>
    <xf numFmtId="1" fontId="9" fillId="33" borderId="28" xfId="0" applyNumberFormat="1" applyFont="1" applyFill="1" applyBorder="1" applyAlignment="1">
      <alignment horizontal="left"/>
    </xf>
    <xf numFmtId="1" fontId="9" fillId="33" borderId="37" xfId="0" applyNumberFormat="1" applyFont="1" applyFill="1" applyBorder="1" applyAlignment="1">
      <alignment horizontal="left"/>
    </xf>
    <xf numFmtId="0" fontId="26" fillId="33" borderId="28" xfId="50" applyFont="1" applyFill="1" applyBorder="1" applyAlignment="1">
      <alignment horizontal="left" vertical="center" wrapText="1"/>
      <protection/>
    </xf>
    <xf numFmtId="0" fontId="26" fillId="33" borderId="37" xfId="50" applyFont="1" applyFill="1" applyBorder="1" applyAlignment="1">
      <alignment horizontal="left" vertical="center" wrapText="1"/>
      <protection/>
    </xf>
    <xf numFmtId="0" fontId="9" fillId="33" borderId="15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TOPLU YOLLUK BİLDİRİMİ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27</xdr:row>
      <xdr:rowOff>0</xdr:rowOff>
    </xdr:from>
    <xdr:to>
      <xdr:col>14</xdr:col>
      <xdr:colOff>0</xdr:colOff>
      <xdr:row>29</xdr:row>
      <xdr:rowOff>19050</xdr:rowOff>
    </xdr:to>
    <xdr:sp>
      <xdr:nvSpPr>
        <xdr:cNvPr id="1" name="39 Dikdörtgen"/>
        <xdr:cNvSpPr>
          <a:spLocks/>
        </xdr:cNvSpPr>
      </xdr:nvSpPr>
      <xdr:spPr>
        <a:xfrm>
          <a:off x="4695825" y="5038725"/>
          <a:ext cx="3667125" cy="40005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342900</xdr:colOff>
      <xdr:row>23</xdr:row>
      <xdr:rowOff>57150</xdr:rowOff>
    </xdr:from>
    <xdr:to>
      <xdr:col>10</xdr:col>
      <xdr:colOff>400050</xdr:colOff>
      <xdr:row>27</xdr:row>
      <xdr:rowOff>0</xdr:rowOff>
    </xdr:to>
    <xdr:pic>
      <xdr:nvPicPr>
        <xdr:cNvPr id="2" name="3 Resim" descr="meb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437197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27</xdr:row>
      <xdr:rowOff>66675</xdr:rowOff>
    </xdr:from>
    <xdr:to>
      <xdr:col>9</xdr:col>
      <xdr:colOff>295275</xdr:colOff>
      <xdr:row>28</xdr:row>
      <xdr:rowOff>161925</xdr:rowOff>
    </xdr:to>
    <xdr:sp macro="[0]!YuvarlatılmışDikdörtgen1_Tıklat">
      <xdr:nvSpPr>
        <xdr:cNvPr id="3" name="4 Yuvarlatılmış Dikdörtgen"/>
        <xdr:cNvSpPr>
          <a:spLocks/>
        </xdr:cNvSpPr>
      </xdr:nvSpPr>
      <xdr:spPr>
        <a:xfrm>
          <a:off x="4781550" y="5105400"/>
          <a:ext cx="1104900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19050" cmpd="sng">
          <a:solidFill>
            <a:srgbClr val="AD5207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BORDRO</a:t>
          </a:r>
          <a:r>
            <a:rPr lang="en-US" cap="none" sz="800" b="1" i="0" u="none" baseline="0">
              <a:solidFill>
                <a:srgbClr val="800000"/>
              </a:solidFill>
            </a:rPr>
            <a:t> ÖNİZLEME</a:t>
          </a:r>
        </a:p>
      </xdr:txBody>
    </xdr:sp>
    <xdr:clientData/>
  </xdr:twoCellAnchor>
  <xdr:twoCellAnchor>
    <xdr:from>
      <xdr:col>9</xdr:col>
      <xdr:colOff>409575</xdr:colOff>
      <xdr:row>27</xdr:row>
      <xdr:rowOff>66675</xdr:rowOff>
    </xdr:from>
    <xdr:to>
      <xdr:col>11</xdr:col>
      <xdr:colOff>371475</xdr:colOff>
      <xdr:row>28</xdr:row>
      <xdr:rowOff>161925</xdr:rowOff>
    </xdr:to>
    <xdr:sp macro="[0]!YuvarlatılmışDikdörtgen2_Tıklat">
      <xdr:nvSpPr>
        <xdr:cNvPr id="4" name="5 Yuvarlatılmış Dikdörtgen"/>
        <xdr:cNvSpPr>
          <a:spLocks/>
        </xdr:cNvSpPr>
      </xdr:nvSpPr>
      <xdr:spPr>
        <a:xfrm>
          <a:off x="6000750" y="5105400"/>
          <a:ext cx="1133475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4F6228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1905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3300"/>
              </a:solidFill>
            </a:rPr>
            <a:t>BORDRO</a:t>
          </a:r>
          <a:r>
            <a:rPr lang="en-US" cap="none" sz="800" b="1" i="0" u="none" baseline="0">
              <a:solidFill>
                <a:srgbClr val="003300"/>
              </a:solidFill>
            </a:rPr>
            <a:t> YAZDIR</a:t>
          </a:r>
        </a:p>
      </xdr:txBody>
    </xdr:sp>
    <xdr:clientData/>
  </xdr:twoCellAnchor>
  <xdr:twoCellAnchor>
    <xdr:from>
      <xdr:col>11</xdr:col>
      <xdr:colOff>466725</xdr:colOff>
      <xdr:row>27</xdr:row>
      <xdr:rowOff>66675</xdr:rowOff>
    </xdr:from>
    <xdr:to>
      <xdr:col>13</xdr:col>
      <xdr:colOff>409575</xdr:colOff>
      <xdr:row>28</xdr:row>
      <xdr:rowOff>161925</xdr:rowOff>
    </xdr:to>
    <xdr:sp macro="[0]!YuvarlatılmışDikdörtgen3_Tıklat">
      <xdr:nvSpPr>
        <xdr:cNvPr id="5" name="6 Yuvarlatılmış Dikdörtgen"/>
        <xdr:cNvSpPr>
          <a:spLocks/>
        </xdr:cNvSpPr>
      </xdr:nvSpPr>
      <xdr:spPr>
        <a:xfrm>
          <a:off x="7229475" y="5105400"/>
          <a:ext cx="1066800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19050" cmpd="sng">
          <a:solidFill>
            <a:srgbClr val="7E302E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PROGRAMI KAPAT</a:t>
          </a:r>
        </a:p>
      </xdr:txBody>
    </xdr:sp>
    <xdr:clientData/>
  </xdr:twoCellAnchor>
  <xdr:twoCellAnchor>
    <xdr:from>
      <xdr:col>6</xdr:col>
      <xdr:colOff>990600</xdr:colOff>
      <xdr:row>4</xdr:row>
      <xdr:rowOff>19050</xdr:rowOff>
    </xdr:from>
    <xdr:to>
      <xdr:col>6</xdr:col>
      <xdr:colOff>1266825</xdr:colOff>
      <xdr:row>4</xdr:row>
      <xdr:rowOff>161925</xdr:rowOff>
    </xdr:to>
    <xdr:sp macro="[0]!SolOkBelirtmeÇizgisi1_Tıklat">
      <xdr:nvSpPr>
        <xdr:cNvPr id="6" name="11 Sol Ok Belirtme Çizgisi"/>
        <xdr:cNvSpPr>
          <a:spLocks/>
        </xdr:cNvSpPr>
      </xdr:nvSpPr>
      <xdr:spPr>
        <a:xfrm>
          <a:off x="4286250" y="8953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C4BD97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5</xdr:row>
      <xdr:rowOff>19050</xdr:rowOff>
    </xdr:from>
    <xdr:to>
      <xdr:col>6</xdr:col>
      <xdr:colOff>1266825</xdr:colOff>
      <xdr:row>5</xdr:row>
      <xdr:rowOff>161925</xdr:rowOff>
    </xdr:to>
    <xdr:sp macro="[0]!SolOkBelirtmeÇizgisi2_Tıklat">
      <xdr:nvSpPr>
        <xdr:cNvPr id="7" name="10 Sol Ok Belirtme Çizgisi"/>
        <xdr:cNvSpPr>
          <a:spLocks/>
        </xdr:cNvSpPr>
      </xdr:nvSpPr>
      <xdr:spPr>
        <a:xfrm>
          <a:off x="4286250" y="10763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6</xdr:row>
      <xdr:rowOff>19050</xdr:rowOff>
    </xdr:from>
    <xdr:to>
      <xdr:col>6</xdr:col>
      <xdr:colOff>1266825</xdr:colOff>
      <xdr:row>6</xdr:row>
      <xdr:rowOff>161925</xdr:rowOff>
    </xdr:to>
    <xdr:sp macro="[0]!SolOkBelirtmeÇizgisi3_Tıklat">
      <xdr:nvSpPr>
        <xdr:cNvPr id="8" name="12 Sol Ok Belirtme Çizgisi"/>
        <xdr:cNvSpPr>
          <a:spLocks/>
        </xdr:cNvSpPr>
      </xdr:nvSpPr>
      <xdr:spPr>
        <a:xfrm>
          <a:off x="4286250" y="12573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7</xdr:row>
      <xdr:rowOff>19050</xdr:rowOff>
    </xdr:from>
    <xdr:to>
      <xdr:col>6</xdr:col>
      <xdr:colOff>1266825</xdr:colOff>
      <xdr:row>7</xdr:row>
      <xdr:rowOff>161925</xdr:rowOff>
    </xdr:to>
    <xdr:sp macro="[0]!SolOkBelirtmeÇizgisi4_Tıklat">
      <xdr:nvSpPr>
        <xdr:cNvPr id="9" name="13 Sol Ok Belirtme Çizgisi"/>
        <xdr:cNvSpPr>
          <a:spLocks/>
        </xdr:cNvSpPr>
      </xdr:nvSpPr>
      <xdr:spPr>
        <a:xfrm>
          <a:off x="4286250" y="14382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8</xdr:row>
      <xdr:rowOff>19050</xdr:rowOff>
    </xdr:from>
    <xdr:to>
      <xdr:col>6</xdr:col>
      <xdr:colOff>1266825</xdr:colOff>
      <xdr:row>8</xdr:row>
      <xdr:rowOff>161925</xdr:rowOff>
    </xdr:to>
    <xdr:sp macro="[0]!SolOkBelirtmeÇizgisi5_Tıklat">
      <xdr:nvSpPr>
        <xdr:cNvPr id="10" name="14 Sol Ok Belirtme Çizgisi"/>
        <xdr:cNvSpPr>
          <a:spLocks/>
        </xdr:cNvSpPr>
      </xdr:nvSpPr>
      <xdr:spPr>
        <a:xfrm>
          <a:off x="4286250" y="16192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9</xdr:row>
      <xdr:rowOff>19050</xdr:rowOff>
    </xdr:from>
    <xdr:to>
      <xdr:col>6</xdr:col>
      <xdr:colOff>1266825</xdr:colOff>
      <xdr:row>9</xdr:row>
      <xdr:rowOff>161925</xdr:rowOff>
    </xdr:to>
    <xdr:sp macro="[0]!SolOkBelirtmeÇizgisi6_Tıklat">
      <xdr:nvSpPr>
        <xdr:cNvPr id="11" name="15 Sol Ok Belirtme Çizgisi"/>
        <xdr:cNvSpPr>
          <a:spLocks/>
        </xdr:cNvSpPr>
      </xdr:nvSpPr>
      <xdr:spPr>
        <a:xfrm>
          <a:off x="4286250" y="18002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10</xdr:row>
      <xdr:rowOff>19050</xdr:rowOff>
    </xdr:from>
    <xdr:to>
      <xdr:col>6</xdr:col>
      <xdr:colOff>1266825</xdr:colOff>
      <xdr:row>10</xdr:row>
      <xdr:rowOff>161925</xdr:rowOff>
    </xdr:to>
    <xdr:sp macro="[0]!SolOkBelirtmeÇizgisi7_Tıklat">
      <xdr:nvSpPr>
        <xdr:cNvPr id="12" name="16 Sol Ok Belirtme Çizgisi"/>
        <xdr:cNvSpPr>
          <a:spLocks/>
        </xdr:cNvSpPr>
      </xdr:nvSpPr>
      <xdr:spPr>
        <a:xfrm>
          <a:off x="4286250" y="19812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11</xdr:row>
      <xdr:rowOff>19050</xdr:rowOff>
    </xdr:from>
    <xdr:to>
      <xdr:col>6</xdr:col>
      <xdr:colOff>1266825</xdr:colOff>
      <xdr:row>11</xdr:row>
      <xdr:rowOff>161925</xdr:rowOff>
    </xdr:to>
    <xdr:sp macro="[0]!SolOkBelirtmeÇizgisi8_Tıklat">
      <xdr:nvSpPr>
        <xdr:cNvPr id="13" name="17 Sol Ok Belirtme Çizgisi"/>
        <xdr:cNvSpPr>
          <a:spLocks/>
        </xdr:cNvSpPr>
      </xdr:nvSpPr>
      <xdr:spPr>
        <a:xfrm>
          <a:off x="4286250" y="21621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12</xdr:row>
      <xdr:rowOff>19050</xdr:rowOff>
    </xdr:from>
    <xdr:to>
      <xdr:col>6</xdr:col>
      <xdr:colOff>1266825</xdr:colOff>
      <xdr:row>12</xdr:row>
      <xdr:rowOff>161925</xdr:rowOff>
    </xdr:to>
    <xdr:sp macro="[0]!SolOkBelirtmeÇizgisi9_Tıklat">
      <xdr:nvSpPr>
        <xdr:cNvPr id="14" name="18 Sol Ok Belirtme Çizgisi"/>
        <xdr:cNvSpPr>
          <a:spLocks/>
        </xdr:cNvSpPr>
      </xdr:nvSpPr>
      <xdr:spPr>
        <a:xfrm>
          <a:off x="4286250" y="23431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14</xdr:row>
      <xdr:rowOff>19050</xdr:rowOff>
    </xdr:from>
    <xdr:to>
      <xdr:col>6</xdr:col>
      <xdr:colOff>1266825</xdr:colOff>
      <xdr:row>14</xdr:row>
      <xdr:rowOff>161925</xdr:rowOff>
    </xdr:to>
    <xdr:sp macro="[0]!SolOkBelirtmeÇizgisi10_Tıklat">
      <xdr:nvSpPr>
        <xdr:cNvPr id="15" name="20 Sol Ok Belirtme Çizgisi"/>
        <xdr:cNvSpPr>
          <a:spLocks/>
        </xdr:cNvSpPr>
      </xdr:nvSpPr>
      <xdr:spPr>
        <a:xfrm>
          <a:off x="4286250" y="27051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16</xdr:row>
      <xdr:rowOff>19050</xdr:rowOff>
    </xdr:from>
    <xdr:to>
      <xdr:col>6</xdr:col>
      <xdr:colOff>1266825</xdr:colOff>
      <xdr:row>16</xdr:row>
      <xdr:rowOff>161925</xdr:rowOff>
    </xdr:to>
    <xdr:sp macro="[0]!SolOkBelirtmeÇizgisi11_Tıklat">
      <xdr:nvSpPr>
        <xdr:cNvPr id="16" name="21 Sol Ok Belirtme Çizgisi"/>
        <xdr:cNvSpPr>
          <a:spLocks/>
        </xdr:cNvSpPr>
      </xdr:nvSpPr>
      <xdr:spPr>
        <a:xfrm>
          <a:off x="4286250" y="30670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18</xdr:row>
      <xdr:rowOff>19050</xdr:rowOff>
    </xdr:from>
    <xdr:to>
      <xdr:col>6</xdr:col>
      <xdr:colOff>1266825</xdr:colOff>
      <xdr:row>18</xdr:row>
      <xdr:rowOff>161925</xdr:rowOff>
    </xdr:to>
    <xdr:sp macro="[0]!SolOkBelirtmeÇizgisi12_Tıklat">
      <xdr:nvSpPr>
        <xdr:cNvPr id="17" name="22 Sol Ok Belirtme Çizgisi"/>
        <xdr:cNvSpPr>
          <a:spLocks/>
        </xdr:cNvSpPr>
      </xdr:nvSpPr>
      <xdr:spPr>
        <a:xfrm>
          <a:off x="4286250" y="34290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20</xdr:row>
      <xdr:rowOff>19050</xdr:rowOff>
    </xdr:from>
    <xdr:to>
      <xdr:col>6</xdr:col>
      <xdr:colOff>1266825</xdr:colOff>
      <xdr:row>20</xdr:row>
      <xdr:rowOff>161925</xdr:rowOff>
    </xdr:to>
    <xdr:sp macro="[0]!SolOkBelirtmeÇizgisi13_Tıklat">
      <xdr:nvSpPr>
        <xdr:cNvPr id="18" name="23 Sol Ok Belirtme Çizgisi"/>
        <xdr:cNvSpPr>
          <a:spLocks/>
        </xdr:cNvSpPr>
      </xdr:nvSpPr>
      <xdr:spPr>
        <a:xfrm>
          <a:off x="4286250" y="37909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22</xdr:row>
      <xdr:rowOff>19050</xdr:rowOff>
    </xdr:from>
    <xdr:to>
      <xdr:col>6</xdr:col>
      <xdr:colOff>1266825</xdr:colOff>
      <xdr:row>22</xdr:row>
      <xdr:rowOff>161925</xdr:rowOff>
    </xdr:to>
    <xdr:sp macro="[0]!SolOkBelirtmeÇizgisi14_Tıklat">
      <xdr:nvSpPr>
        <xdr:cNvPr id="19" name="24 Sol Ok Belirtme Çizgisi"/>
        <xdr:cNvSpPr>
          <a:spLocks/>
        </xdr:cNvSpPr>
      </xdr:nvSpPr>
      <xdr:spPr>
        <a:xfrm>
          <a:off x="4286250" y="41529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24</xdr:row>
      <xdr:rowOff>19050</xdr:rowOff>
    </xdr:from>
    <xdr:to>
      <xdr:col>6</xdr:col>
      <xdr:colOff>1266825</xdr:colOff>
      <xdr:row>24</xdr:row>
      <xdr:rowOff>161925</xdr:rowOff>
    </xdr:to>
    <xdr:sp macro="[0]!SolOkBelirtmeÇizgisi15_Tıklat">
      <xdr:nvSpPr>
        <xdr:cNvPr id="20" name="25 Sol Ok Belirtme Çizgisi"/>
        <xdr:cNvSpPr>
          <a:spLocks/>
        </xdr:cNvSpPr>
      </xdr:nvSpPr>
      <xdr:spPr>
        <a:xfrm>
          <a:off x="4286250" y="45148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28</xdr:row>
      <xdr:rowOff>19050</xdr:rowOff>
    </xdr:from>
    <xdr:to>
      <xdr:col>6</xdr:col>
      <xdr:colOff>1266825</xdr:colOff>
      <xdr:row>28</xdr:row>
      <xdr:rowOff>161925</xdr:rowOff>
    </xdr:to>
    <xdr:sp macro="[0]!SolOkBelirtmeÇizgisi16_Tıklat">
      <xdr:nvSpPr>
        <xdr:cNvPr id="21" name="26 Sol Ok Belirtme Çizgisi"/>
        <xdr:cNvSpPr>
          <a:spLocks/>
        </xdr:cNvSpPr>
      </xdr:nvSpPr>
      <xdr:spPr>
        <a:xfrm>
          <a:off x="4286250" y="52482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13</xdr:row>
      <xdr:rowOff>19050</xdr:rowOff>
    </xdr:from>
    <xdr:to>
      <xdr:col>6</xdr:col>
      <xdr:colOff>1266825</xdr:colOff>
      <xdr:row>13</xdr:row>
      <xdr:rowOff>161925</xdr:rowOff>
    </xdr:to>
    <xdr:sp macro="[0]!SolOkBelirtmeÇizgisi17_Tıklat">
      <xdr:nvSpPr>
        <xdr:cNvPr id="22" name="27 Sol Ok Belirtme Çizgisi"/>
        <xdr:cNvSpPr>
          <a:spLocks/>
        </xdr:cNvSpPr>
      </xdr:nvSpPr>
      <xdr:spPr>
        <a:xfrm>
          <a:off x="4286250" y="25241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15</xdr:row>
      <xdr:rowOff>19050</xdr:rowOff>
    </xdr:from>
    <xdr:to>
      <xdr:col>6</xdr:col>
      <xdr:colOff>1266825</xdr:colOff>
      <xdr:row>15</xdr:row>
      <xdr:rowOff>161925</xdr:rowOff>
    </xdr:to>
    <xdr:sp macro="[0]!SolOkBelirtmeÇizgisi18_Tıklat">
      <xdr:nvSpPr>
        <xdr:cNvPr id="23" name="28 Sol Ok Belirtme Çizgisi"/>
        <xdr:cNvSpPr>
          <a:spLocks/>
        </xdr:cNvSpPr>
      </xdr:nvSpPr>
      <xdr:spPr>
        <a:xfrm>
          <a:off x="4286250" y="28860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17</xdr:row>
      <xdr:rowOff>19050</xdr:rowOff>
    </xdr:from>
    <xdr:to>
      <xdr:col>6</xdr:col>
      <xdr:colOff>1266825</xdr:colOff>
      <xdr:row>17</xdr:row>
      <xdr:rowOff>161925</xdr:rowOff>
    </xdr:to>
    <xdr:sp macro="[0]!SolOkBelirtmeÇizgisi19_Tıklat">
      <xdr:nvSpPr>
        <xdr:cNvPr id="24" name="29 Sol Ok Belirtme Çizgisi"/>
        <xdr:cNvSpPr>
          <a:spLocks/>
        </xdr:cNvSpPr>
      </xdr:nvSpPr>
      <xdr:spPr>
        <a:xfrm>
          <a:off x="4286250" y="32480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19</xdr:row>
      <xdr:rowOff>19050</xdr:rowOff>
    </xdr:from>
    <xdr:to>
      <xdr:col>6</xdr:col>
      <xdr:colOff>1266825</xdr:colOff>
      <xdr:row>19</xdr:row>
      <xdr:rowOff>161925</xdr:rowOff>
    </xdr:to>
    <xdr:sp macro="[0]!SolOkBelirtmeÇizgisi20_Tıklat">
      <xdr:nvSpPr>
        <xdr:cNvPr id="25" name="30 Sol Ok Belirtme Çizgisi"/>
        <xdr:cNvSpPr>
          <a:spLocks/>
        </xdr:cNvSpPr>
      </xdr:nvSpPr>
      <xdr:spPr>
        <a:xfrm>
          <a:off x="4286250" y="36099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21</xdr:row>
      <xdr:rowOff>19050</xdr:rowOff>
    </xdr:from>
    <xdr:to>
      <xdr:col>6</xdr:col>
      <xdr:colOff>1266825</xdr:colOff>
      <xdr:row>21</xdr:row>
      <xdr:rowOff>161925</xdr:rowOff>
    </xdr:to>
    <xdr:sp macro="[0]!SolOkBelirtmeÇizgisi21_Tıklat">
      <xdr:nvSpPr>
        <xdr:cNvPr id="26" name="31 Sol Ok Belirtme Çizgisi"/>
        <xdr:cNvSpPr>
          <a:spLocks/>
        </xdr:cNvSpPr>
      </xdr:nvSpPr>
      <xdr:spPr>
        <a:xfrm>
          <a:off x="4286250" y="39719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23</xdr:row>
      <xdr:rowOff>19050</xdr:rowOff>
    </xdr:from>
    <xdr:to>
      <xdr:col>6</xdr:col>
      <xdr:colOff>1266825</xdr:colOff>
      <xdr:row>23</xdr:row>
      <xdr:rowOff>161925</xdr:rowOff>
    </xdr:to>
    <xdr:sp macro="[0]!SolOkBelirtmeÇizgisi22_Tıklat">
      <xdr:nvSpPr>
        <xdr:cNvPr id="27" name="32 Sol Ok Belirtme Çizgisi"/>
        <xdr:cNvSpPr>
          <a:spLocks/>
        </xdr:cNvSpPr>
      </xdr:nvSpPr>
      <xdr:spPr>
        <a:xfrm>
          <a:off x="4286250" y="43338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25</xdr:row>
      <xdr:rowOff>19050</xdr:rowOff>
    </xdr:from>
    <xdr:to>
      <xdr:col>6</xdr:col>
      <xdr:colOff>1266825</xdr:colOff>
      <xdr:row>25</xdr:row>
      <xdr:rowOff>161925</xdr:rowOff>
    </xdr:to>
    <xdr:sp macro="[0]!SolOkBelirtmeÇizgisi23_Tıklat">
      <xdr:nvSpPr>
        <xdr:cNvPr id="28" name="33 Sol Ok Belirtme Çizgisi"/>
        <xdr:cNvSpPr>
          <a:spLocks/>
        </xdr:cNvSpPr>
      </xdr:nvSpPr>
      <xdr:spPr>
        <a:xfrm>
          <a:off x="4286250" y="46958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8</xdr:col>
      <xdr:colOff>66675</xdr:colOff>
      <xdr:row>20</xdr:row>
      <xdr:rowOff>66675</xdr:rowOff>
    </xdr:from>
    <xdr:to>
      <xdr:col>9</xdr:col>
      <xdr:colOff>352425</xdr:colOff>
      <xdr:row>22</xdr:row>
      <xdr:rowOff>104775</xdr:rowOff>
    </xdr:to>
    <xdr:sp macro="[0]!SatırBelirtmeÇizgisiKenarlıkveDiğerÇubuk1_Tıklat">
      <xdr:nvSpPr>
        <xdr:cNvPr id="29" name="36 Satır Belirtme Çizgisi 2 (Kenarlık ve Diğer Çubuk)"/>
        <xdr:cNvSpPr>
          <a:spLocks/>
        </xdr:cNvSpPr>
      </xdr:nvSpPr>
      <xdr:spPr>
        <a:xfrm flipH="1">
          <a:off x="4762500" y="3838575"/>
          <a:ext cx="1181100" cy="400050"/>
        </a:xfrm>
        <a:prstGeom prst="accentBorderCallout2">
          <a:avLst>
            <a:gd name="adj1" fmla="val -94569"/>
            <a:gd name="adj2" fmla="val -40939"/>
            <a:gd name="adj3" fmla="val -66351"/>
            <a:gd name="adj4" fmla="val -40773"/>
            <a:gd name="adj5" fmla="val 53935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AÇIKLAMA</a:t>
          </a:r>
        </a:p>
      </xdr:txBody>
    </xdr:sp>
    <xdr:clientData/>
  </xdr:twoCellAnchor>
  <xdr:twoCellAnchor editAs="oneCell">
    <xdr:from>
      <xdr:col>8</xdr:col>
      <xdr:colOff>190500</xdr:colOff>
      <xdr:row>20</xdr:row>
      <xdr:rowOff>180975</xdr:rowOff>
    </xdr:from>
    <xdr:to>
      <xdr:col>8</xdr:col>
      <xdr:colOff>409575</xdr:colOff>
      <xdr:row>21</xdr:row>
      <xdr:rowOff>171450</xdr:rowOff>
    </xdr:to>
    <xdr:pic>
      <xdr:nvPicPr>
        <xdr:cNvPr id="30" name="2 Resim" descr="K9cRLoGT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3952875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26</xdr:row>
      <xdr:rowOff>76200</xdr:rowOff>
    </xdr:from>
    <xdr:to>
      <xdr:col>6</xdr:col>
      <xdr:colOff>219075</xdr:colOff>
      <xdr:row>27</xdr:row>
      <xdr:rowOff>123825</xdr:rowOff>
    </xdr:to>
    <xdr:sp macro="[0]!Mtinkutusu1_Tıklat">
      <xdr:nvSpPr>
        <xdr:cNvPr id="31" name="34 Metin kutusu"/>
        <xdr:cNvSpPr txBox="1">
          <a:spLocks noChangeArrowheads="1"/>
        </xdr:cNvSpPr>
      </xdr:nvSpPr>
      <xdr:spPr>
        <a:xfrm>
          <a:off x="3286125" y="4933950"/>
          <a:ext cx="228600" cy="228600"/>
        </a:xfrm>
        <a:prstGeom prst="rect">
          <a:avLst/>
        </a:prstGeom>
        <a:gradFill rotWithShape="1">
          <a:gsLst>
            <a:gs pos="0">
              <a:srgbClr val="984807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12700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i</a:t>
          </a:r>
        </a:p>
      </xdr:txBody>
    </xdr:sp>
    <xdr:clientData/>
  </xdr:twoCellAnchor>
  <xdr:twoCellAnchor editAs="oneCell">
    <xdr:from>
      <xdr:col>7</xdr:col>
      <xdr:colOff>47625</xdr:colOff>
      <xdr:row>0</xdr:row>
      <xdr:rowOff>9525</xdr:rowOff>
    </xdr:from>
    <xdr:to>
      <xdr:col>15</xdr:col>
      <xdr:colOff>0</xdr:colOff>
      <xdr:row>3</xdr:row>
      <xdr:rowOff>371475</xdr:rowOff>
    </xdr:to>
    <xdr:pic>
      <xdr:nvPicPr>
        <xdr:cNvPr id="32" name="42 Resim" descr="Untitled - 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9525"/>
          <a:ext cx="3790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26</xdr:row>
      <xdr:rowOff>85725</xdr:rowOff>
    </xdr:from>
    <xdr:to>
      <xdr:col>6</xdr:col>
      <xdr:colOff>1276350</xdr:colOff>
      <xdr:row>27</xdr:row>
      <xdr:rowOff>123825</xdr:rowOff>
    </xdr:to>
    <xdr:sp macro="[0]!DikdörtgenBelirtmeÇizgisi_Tıklat">
      <xdr:nvSpPr>
        <xdr:cNvPr id="33" name="35 Dikdörtgen Belirtme Çizgisi"/>
        <xdr:cNvSpPr>
          <a:spLocks/>
        </xdr:cNvSpPr>
      </xdr:nvSpPr>
      <xdr:spPr>
        <a:xfrm flipV="1">
          <a:off x="3543300" y="4943475"/>
          <a:ext cx="1028700" cy="219075"/>
        </a:xfrm>
        <a:prstGeom prst="wedgeRectCallout">
          <a:avLst>
            <a:gd name="adj1" fmla="val -22685"/>
            <a:gd name="adj2" fmla="val 105976"/>
          </a:avLst>
        </a:prstGeom>
        <a:gradFill rotWithShape="1">
          <a:gsLst>
            <a:gs pos="0">
              <a:srgbClr val="984807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FORMU TEMİZLE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0000"/>
  </sheetPr>
  <dimension ref="A1:AP138"/>
  <sheetViews>
    <sheetView tabSelected="1" zoomScale="115" zoomScaleNormal="115" workbookViewId="0" topLeftCell="A1">
      <selection activeCell="N14" sqref="N14"/>
    </sheetView>
  </sheetViews>
  <sheetFormatPr defaultColWidth="9.140625" defaultRowHeight="12.75"/>
  <cols>
    <col min="1" max="1" width="1.28515625" style="15" customWidth="1"/>
    <col min="2" max="2" width="2.28125" style="1" customWidth="1"/>
    <col min="3" max="3" width="0.85546875" style="1" customWidth="1"/>
    <col min="4" max="4" width="33.8515625" style="1" bestFit="1" customWidth="1"/>
    <col min="5" max="5" width="9.421875" style="1" customWidth="1"/>
    <col min="6" max="6" width="1.7109375" style="1" customWidth="1"/>
    <col min="7" max="7" width="19.421875" style="2" customWidth="1"/>
    <col min="8" max="8" width="1.57421875" style="2" customWidth="1"/>
    <col min="9" max="9" width="13.421875" style="1" bestFit="1" customWidth="1"/>
    <col min="10" max="10" width="9.8515625" style="1" customWidth="1"/>
    <col min="11" max="11" width="7.7109375" style="1" customWidth="1"/>
    <col min="12" max="13" width="8.421875" style="1" bestFit="1" customWidth="1"/>
    <col min="14" max="14" width="7.140625" style="1" customWidth="1"/>
    <col min="15" max="15" width="0.9921875" style="3" customWidth="1"/>
    <col min="16" max="16" width="2.28125" style="1" customWidth="1"/>
    <col min="17" max="17" width="9.140625" style="15" customWidth="1"/>
    <col min="18" max="18" width="16.7109375" style="15" customWidth="1"/>
    <col min="19" max="19" width="10.00390625" style="15" bestFit="1" customWidth="1"/>
    <col min="20" max="42" width="9.140625" style="15" customWidth="1"/>
    <col min="43" max="16384" width="9.140625" style="1" customWidth="1"/>
  </cols>
  <sheetData>
    <row r="1" spans="2:16" ht="21" customHeight="1">
      <c r="B1" s="14"/>
      <c r="C1" s="15"/>
      <c r="D1" s="15"/>
      <c r="E1" s="15"/>
      <c r="F1" s="15"/>
      <c r="G1" s="18"/>
      <c r="H1" s="18"/>
      <c r="I1" s="15"/>
      <c r="J1" s="15"/>
      <c r="K1" s="15"/>
      <c r="L1" s="15"/>
      <c r="M1" s="15"/>
      <c r="N1" s="15"/>
      <c r="O1" s="14"/>
      <c r="P1" s="15"/>
    </row>
    <row r="2" spans="1:18" ht="12" customHeight="1">
      <c r="A2" s="1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"/>
      <c r="R2" s="14"/>
    </row>
    <row r="3" spans="1:42" s="13" customFormat="1" ht="3.75" customHeight="1" thickBot="1">
      <c r="A3" s="15"/>
      <c r="B3" s="145"/>
      <c r="C3" s="55"/>
      <c r="D3" s="56"/>
      <c r="E3" s="56"/>
      <c r="F3" s="56"/>
      <c r="G3" s="61"/>
      <c r="H3" s="61"/>
      <c r="I3" s="56"/>
      <c r="J3" s="56"/>
      <c r="K3" s="56"/>
      <c r="L3" s="56"/>
      <c r="M3" s="56"/>
      <c r="N3" s="56"/>
      <c r="O3" s="56"/>
      <c r="P3" s="147"/>
      <c r="Q3" s="14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2:17" ht="32.25" customHeight="1" thickBot="1" thickTop="1">
      <c r="B4" s="145"/>
      <c r="C4" s="56"/>
      <c r="D4" s="148" t="s">
        <v>34</v>
      </c>
      <c r="E4" s="149"/>
      <c r="F4" s="149"/>
      <c r="G4" s="150"/>
      <c r="H4" s="77"/>
      <c r="I4" s="158"/>
      <c r="J4" s="158"/>
      <c r="K4" s="158"/>
      <c r="L4" s="158"/>
      <c r="M4" s="58"/>
      <c r="N4" s="58"/>
      <c r="O4" s="62"/>
      <c r="P4" s="147"/>
      <c r="Q4" s="14"/>
    </row>
    <row r="5" spans="1:42" s="24" customFormat="1" ht="14.25" customHeight="1" thickBot="1" thickTop="1">
      <c r="A5" s="22"/>
      <c r="B5" s="145"/>
      <c r="C5" s="57"/>
      <c r="D5" s="27" t="s">
        <v>0</v>
      </c>
      <c r="E5" s="179" t="s">
        <v>78</v>
      </c>
      <c r="F5" s="179"/>
      <c r="G5" s="180"/>
      <c r="H5" s="78"/>
      <c r="I5" s="155" t="s">
        <v>53</v>
      </c>
      <c r="J5" s="156"/>
      <c r="K5" s="156"/>
      <c r="L5" s="156"/>
      <c r="M5" s="156"/>
      <c r="N5" s="157"/>
      <c r="O5" s="63"/>
      <c r="P5" s="147"/>
      <c r="Q5" s="23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</row>
    <row r="6" spans="1:42" s="24" customFormat="1" ht="14.25" customHeight="1" thickBot="1" thickTop="1">
      <c r="A6" s="22"/>
      <c r="B6" s="145"/>
      <c r="C6" s="57"/>
      <c r="D6" s="27" t="s">
        <v>1</v>
      </c>
      <c r="E6" s="177" t="s">
        <v>68</v>
      </c>
      <c r="F6" s="177"/>
      <c r="G6" s="178"/>
      <c r="H6" s="78"/>
      <c r="I6" s="89" t="s">
        <v>19</v>
      </c>
      <c r="J6" s="52">
        <f>BORDRO!S19</f>
        <v>3626.25</v>
      </c>
      <c r="K6" s="159" t="s">
        <v>31</v>
      </c>
      <c r="L6" s="159"/>
      <c r="M6" s="159"/>
      <c r="N6" s="160"/>
      <c r="O6" s="64"/>
      <c r="P6" s="147"/>
      <c r="Q6" s="23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s="24" customFormat="1" ht="14.25" customHeight="1" thickBot="1" thickTop="1">
      <c r="A7" s="22"/>
      <c r="B7" s="145"/>
      <c r="C7" s="57"/>
      <c r="D7" s="27" t="s">
        <v>2</v>
      </c>
      <c r="E7" s="108">
        <v>12</v>
      </c>
      <c r="F7" s="96" t="s">
        <v>58</v>
      </c>
      <c r="G7" s="51"/>
      <c r="H7" s="78"/>
      <c r="I7" s="90" t="s">
        <v>20</v>
      </c>
      <c r="J7" s="25">
        <v>10</v>
      </c>
      <c r="K7" s="161" t="s">
        <v>73</v>
      </c>
      <c r="L7" s="162"/>
      <c r="M7" s="162"/>
      <c r="N7" s="163"/>
      <c r="O7" s="64"/>
      <c r="P7" s="147"/>
      <c r="Q7" s="23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</row>
    <row r="8" spans="1:42" s="24" customFormat="1" ht="14.25" customHeight="1" thickBot="1" thickTop="1">
      <c r="A8" s="22"/>
      <c r="B8" s="145"/>
      <c r="C8" s="57"/>
      <c r="D8" s="27" t="s">
        <v>3</v>
      </c>
      <c r="E8" s="181">
        <v>38.75</v>
      </c>
      <c r="F8" s="181"/>
      <c r="G8" s="182"/>
      <c r="H8" s="79"/>
      <c r="I8" s="89" t="s">
        <v>21</v>
      </c>
      <c r="J8" s="52">
        <v>9</v>
      </c>
      <c r="K8" s="164"/>
      <c r="L8" s="165"/>
      <c r="M8" s="165"/>
      <c r="N8" s="166"/>
      <c r="O8" s="65"/>
      <c r="P8" s="147"/>
      <c r="Q8" s="23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s="24" customFormat="1" ht="14.25" customHeight="1" thickBot="1" thickTop="1">
      <c r="A9" s="22"/>
      <c r="B9" s="145"/>
      <c r="C9" s="57"/>
      <c r="D9" s="27" t="s">
        <v>65</v>
      </c>
      <c r="E9" s="179" t="s">
        <v>79</v>
      </c>
      <c r="F9" s="179"/>
      <c r="G9" s="180"/>
      <c r="H9" s="78"/>
      <c r="I9" s="89" t="s">
        <v>22</v>
      </c>
      <c r="J9" s="53" t="str">
        <f>IF(K7="EVET",ROUND((J6*J7*J8)/1200,2),"0")</f>
        <v>0</v>
      </c>
      <c r="K9" s="167" t="s">
        <v>45</v>
      </c>
      <c r="L9" s="168"/>
      <c r="M9" s="168"/>
      <c r="N9" s="169"/>
      <c r="O9" s="65"/>
      <c r="P9" s="147"/>
      <c r="Q9" s="23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s="24" customFormat="1" ht="14.25" customHeight="1" thickBot="1" thickTop="1">
      <c r="A10" s="22"/>
      <c r="B10" s="145"/>
      <c r="C10" s="57"/>
      <c r="D10" s="27" t="s">
        <v>66</v>
      </c>
      <c r="E10" s="179" t="s">
        <v>80</v>
      </c>
      <c r="F10" s="179"/>
      <c r="G10" s="180"/>
      <c r="H10" s="78"/>
      <c r="I10" s="91" t="s">
        <v>33</v>
      </c>
      <c r="J10" s="54">
        <f>IF(K7="EVET",J6+J9,J6)</f>
        <v>3626.25</v>
      </c>
      <c r="K10" s="170"/>
      <c r="L10" s="171"/>
      <c r="M10" s="171"/>
      <c r="N10" s="172"/>
      <c r="O10" s="57"/>
      <c r="P10" s="147"/>
      <c r="Q10" s="2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42" s="24" customFormat="1" ht="14.25" customHeight="1" thickBot="1" thickTop="1">
      <c r="A11" s="22"/>
      <c r="B11" s="145"/>
      <c r="C11" s="57"/>
      <c r="D11" s="84" t="s">
        <v>63</v>
      </c>
      <c r="E11" s="183">
        <v>1400</v>
      </c>
      <c r="F11" s="183"/>
      <c r="G11" s="184"/>
      <c r="H11" s="79"/>
      <c r="I11" s="76"/>
      <c r="J11" s="76"/>
      <c r="K11" s="76"/>
      <c r="L11" s="76"/>
      <c r="M11" s="76"/>
      <c r="N11" s="76"/>
      <c r="O11" s="66"/>
      <c r="P11" s="147"/>
      <c r="Q11" s="2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42" s="24" customFormat="1" ht="14.25" customHeight="1" thickBot="1" thickTop="1">
      <c r="A12" s="22"/>
      <c r="B12" s="145"/>
      <c r="C12" s="57"/>
      <c r="D12" s="84" t="s">
        <v>64</v>
      </c>
      <c r="E12" s="185">
        <v>100</v>
      </c>
      <c r="F12" s="185"/>
      <c r="G12" s="186"/>
      <c r="H12" s="78"/>
      <c r="I12" s="151" t="s">
        <v>12</v>
      </c>
      <c r="J12" s="152"/>
      <c r="K12" s="152"/>
      <c r="L12" s="152"/>
      <c r="M12" s="152"/>
      <c r="N12" s="153"/>
      <c r="O12" s="67"/>
      <c r="P12" s="147"/>
      <c r="Q12" s="2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</row>
    <row r="13" spans="1:42" s="24" customFormat="1" ht="14.25" customHeight="1" thickBot="1" thickTop="1">
      <c r="A13" s="22"/>
      <c r="B13" s="145"/>
      <c r="C13" s="57"/>
      <c r="D13" s="83" t="s">
        <v>4</v>
      </c>
      <c r="E13" s="179"/>
      <c r="F13" s="179"/>
      <c r="G13" s="180"/>
      <c r="H13" s="80"/>
      <c r="I13" s="92" t="s">
        <v>23</v>
      </c>
      <c r="J13" s="192" t="s">
        <v>24</v>
      </c>
      <c r="K13" s="192"/>
      <c r="L13" s="192" t="s">
        <v>26</v>
      </c>
      <c r="M13" s="192"/>
      <c r="N13" s="193"/>
      <c r="O13" s="68"/>
      <c r="P13" s="147"/>
      <c r="Q13" s="2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42" s="24" customFormat="1" ht="14.25" customHeight="1" thickBot="1" thickTop="1">
      <c r="A14" s="22"/>
      <c r="B14" s="145"/>
      <c r="C14" s="57"/>
      <c r="D14" s="83" t="s">
        <v>5</v>
      </c>
      <c r="E14" s="179"/>
      <c r="F14" s="179"/>
      <c r="G14" s="180"/>
      <c r="H14" s="80"/>
      <c r="I14" s="92"/>
      <c r="J14" s="93" t="s">
        <v>25</v>
      </c>
      <c r="K14" s="93" t="s">
        <v>30</v>
      </c>
      <c r="L14" s="94" t="s">
        <v>27</v>
      </c>
      <c r="M14" s="94" t="s">
        <v>28</v>
      </c>
      <c r="N14" s="95" t="s">
        <v>29</v>
      </c>
      <c r="O14" s="69"/>
      <c r="P14" s="147"/>
      <c r="Q14" s="2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</row>
    <row r="15" spans="1:42" s="24" customFormat="1" ht="14.25" customHeight="1" thickBot="1" thickTop="1">
      <c r="A15" s="22"/>
      <c r="B15" s="145"/>
      <c r="C15" s="57"/>
      <c r="D15" s="28" t="s">
        <v>6</v>
      </c>
      <c r="E15" s="179"/>
      <c r="F15" s="179"/>
      <c r="G15" s="180"/>
      <c r="H15" s="80"/>
      <c r="I15" s="141">
        <v>2016</v>
      </c>
      <c r="J15" s="142">
        <v>34.18</v>
      </c>
      <c r="K15" s="142">
        <v>35.24</v>
      </c>
      <c r="L15" s="142">
        <v>40.05</v>
      </c>
      <c r="M15" s="142">
        <v>42.72</v>
      </c>
      <c r="N15" s="143">
        <v>45.92</v>
      </c>
      <c r="O15" s="69"/>
      <c r="P15" s="147"/>
      <c r="Q15" s="2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42" s="24" customFormat="1" ht="14.25" customHeight="1" thickBot="1" thickTop="1">
      <c r="A16" s="22"/>
      <c r="B16" s="145"/>
      <c r="C16" s="57"/>
      <c r="D16" s="28" t="s">
        <v>5</v>
      </c>
      <c r="E16" s="179"/>
      <c r="F16" s="179"/>
      <c r="G16" s="180"/>
      <c r="H16" s="80"/>
      <c r="I16" s="141">
        <v>2017</v>
      </c>
      <c r="J16" s="142">
        <v>36.25</v>
      </c>
      <c r="K16" s="142">
        <v>37.25</v>
      </c>
      <c r="L16" s="142">
        <v>42.25</v>
      </c>
      <c r="M16" s="142">
        <v>45</v>
      </c>
      <c r="N16" s="143">
        <v>48.25</v>
      </c>
      <c r="O16" s="69"/>
      <c r="P16" s="147"/>
      <c r="Q16" s="23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s="24" customFormat="1" ht="14.25" customHeight="1" thickBot="1" thickTop="1">
      <c r="A17" s="22"/>
      <c r="B17" s="145"/>
      <c r="C17" s="57"/>
      <c r="D17" s="83" t="s">
        <v>7</v>
      </c>
      <c r="E17" s="179"/>
      <c r="F17" s="179"/>
      <c r="G17" s="180"/>
      <c r="H17" s="80"/>
      <c r="I17" s="141">
        <v>2018</v>
      </c>
      <c r="J17" s="142">
        <v>38.75</v>
      </c>
      <c r="K17" s="142">
        <v>39.85</v>
      </c>
      <c r="L17" s="142">
        <v>45.2</v>
      </c>
      <c r="M17" s="142">
        <v>48.15</v>
      </c>
      <c r="N17" s="143">
        <v>51.6</v>
      </c>
      <c r="O17" s="69"/>
      <c r="P17" s="147"/>
      <c r="Q17" s="2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s="24" customFormat="1" ht="14.25" customHeight="1" thickBot="1" thickTop="1">
      <c r="A18" s="22"/>
      <c r="B18" s="145"/>
      <c r="C18" s="57"/>
      <c r="D18" s="83" t="s">
        <v>5</v>
      </c>
      <c r="E18" s="179"/>
      <c r="F18" s="179"/>
      <c r="G18" s="180"/>
      <c r="H18" s="80"/>
      <c r="I18" s="109">
        <v>2019</v>
      </c>
      <c r="J18" s="110">
        <v>38.75</v>
      </c>
      <c r="K18" s="110">
        <v>39.85</v>
      </c>
      <c r="L18" s="110">
        <v>45.2</v>
      </c>
      <c r="M18" s="110">
        <v>48.15</v>
      </c>
      <c r="N18" s="111">
        <v>51.6</v>
      </c>
      <c r="O18" s="69"/>
      <c r="P18" s="147"/>
      <c r="Q18" s="23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s="24" customFormat="1" ht="14.25" customHeight="1" thickBot="1" thickTop="1">
      <c r="A19" s="22"/>
      <c r="B19" s="145"/>
      <c r="C19" s="57"/>
      <c r="D19" s="28" t="s">
        <v>8</v>
      </c>
      <c r="E19" s="179"/>
      <c r="F19" s="179"/>
      <c r="G19" s="180"/>
      <c r="H19" s="80"/>
      <c r="I19" s="76"/>
      <c r="J19" s="76"/>
      <c r="K19" s="76"/>
      <c r="L19" s="76"/>
      <c r="M19" s="76"/>
      <c r="N19" s="76"/>
      <c r="O19" s="69"/>
      <c r="P19" s="147"/>
      <c r="Q19" s="23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s="24" customFormat="1" ht="14.25" customHeight="1" thickBot="1" thickTop="1">
      <c r="A20" s="22"/>
      <c r="B20" s="145"/>
      <c r="C20" s="57"/>
      <c r="D20" s="28" t="s">
        <v>5</v>
      </c>
      <c r="E20" s="179"/>
      <c r="F20" s="179"/>
      <c r="G20" s="180"/>
      <c r="H20" s="80"/>
      <c r="I20" s="174" t="s">
        <v>32</v>
      </c>
      <c r="J20" s="175"/>
      <c r="K20" s="175"/>
      <c r="L20" s="175"/>
      <c r="M20" s="175"/>
      <c r="N20" s="176"/>
      <c r="O20" s="57"/>
      <c r="P20" s="147"/>
      <c r="Q20" s="23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s="24" customFormat="1" ht="14.25" customHeight="1" thickBot="1" thickTop="1">
      <c r="A21" s="22"/>
      <c r="B21" s="145"/>
      <c r="C21" s="57"/>
      <c r="D21" s="83" t="s">
        <v>9</v>
      </c>
      <c r="E21" s="179"/>
      <c r="F21" s="179"/>
      <c r="G21" s="180"/>
      <c r="H21" s="80"/>
      <c r="I21" s="194"/>
      <c r="J21" s="195"/>
      <c r="K21" s="159" t="s">
        <v>44</v>
      </c>
      <c r="L21" s="159"/>
      <c r="M21" s="159"/>
      <c r="N21" s="173"/>
      <c r="O21" s="70"/>
      <c r="P21" s="147"/>
      <c r="Q21" s="23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s="24" customFormat="1" ht="14.25" customHeight="1" thickBot="1" thickTop="1">
      <c r="A22" s="22"/>
      <c r="B22" s="145"/>
      <c r="C22" s="57"/>
      <c r="D22" s="83" t="s">
        <v>5</v>
      </c>
      <c r="E22" s="179"/>
      <c r="F22" s="179"/>
      <c r="G22" s="180"/>
      <c r="H22" s="80"/>
      <c r="I22" s="196"/>
      <c r="J22" s="197"/>
      <c r="K22" s="207" t="s">
        <v>73</v>
      </c>
      <c r="L22" s="207"/>
      <c r="M22" s="207"/>
      <c r="N22" s="208"/>
      <c r="O22" s="63"/>
      <c r="P22" s="147"/>
      <c r="Q22" s="23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s="24" customFormat="1" ht="14.25" customHeight="1" thickBot="1" thickTop="1">
      <c r="A23" s="22"/>
      <c r="B23" s="145"/>
      <c r="C23" s="57"/>
      <c r="D23" s="85" t="s">
        <v>10</v>
      </c>
      <c r="E23" s="179"/>
      <c r="F23" s="179"/>
      <c r="G23" s="180"/>
      <c r="H23" s="80"/>
      <c r="I23" s="198"/>
      <c r="J23" s="199"/>
      <c r="K23" s="209"/>
      <c r="L23" s="209"/>
      <c r="M23" s="209"/>
      <c r="N23" s="210"/>
      <c r="O23" s="71"/>
      <c r="P23" s="147"/>
      <c r="Q23" s="2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s="24" customFormat="1" ht="14.25" customHeight="1" thickBot="1" thickTop="1">
      <c r="A24" s="22"/>
      <c r="B24" s="145"/>
      <c r="C24" s="57"/>
      <c r="D24" s="85" t="s">
        <v>5</v>
      </c>
      <c r="E24" s="179"/>
      <c r="F24" s="179"/>
      <c r="G24" s="180"/>
      <c r="H24" s="80"/>
      <c r="I24" s="76"/>
      <c r="J24" s="76"/>
      <c r="K24" s="76"/>
      <c r="L24" s="76"/>
      <c r="M24" s="76"/>
      <c r="N24" s="76"/>
      <c r="O24" s="71"/>
      <c r="P24" s="147"/>
      <c r="Q24" s="23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s="24" customFormat="1" ht="14.25" customHeight="1" thickBot="1" thickTop="1">
      <c r="A25" s="22"/>
      <c r="B25" s="145"/>
      <c r="C25" s="57"/>
      <c r="D25" s="83" t="s">
        <v>11</v>
      </c>
      <c r="E25" s="179"/>
      <c r="F25" s="179"/>
      <c r="G25" s="180"/>
      <c r="H25" s="80"/>
      <c r="I25" s="203" t="s">
        <v>35</v>
      </c>
      <c r="J25" s="204"/>
      <c r="K25" s="200" t="s">
        <v>84</v>
      </c>
      <c r="L25" s="201"/>
      <c r="M25" s="201"/>
      <c r="N25" s="202"/>
      <c r="O25" s="72"/>
      <c r="P25" s="147"/>
      <c r="Q25" s="23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s="24" customFormat="1" ht="14.25" customHeight="1" thickBot="1" thickTop="1">
      <c r="A26" s="22"/>
      <c r="B26" s="145"/>
      <c r="C26" s="57"/>
      <c r="D26" s="83" t="s">
        <v>5</v>
      </c>
      <c r="E26" s="179"/>
      <c r="F26" s="179"/>
      <c r="G26" s="180"/>
      <c r="H26" s="75"/>
      <c r="I26" s="205"/>
      <c r="J26" s="206"/>
      <c r="K26" s="154" t="s">
        <v>36</v>
      </c>
      <c r="L26" s="154"/>
      <c r="M26" s="154"/>
      <c r="N26" s="154"/>
      <c r="O26" s="73"/>
      <c r="P26" s="147"/>
      <c r="Q26" s="23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s="24" customFormat="1" ht="14.25" customHeight="1" thickBot="1" thickTop="1">
      <c r="A27" s="22"/>
      <c r="B27" s="145"/>
      <c r="C27" s="57"/>
      <c r="D27" s="29" t="s">
        <v>52</v>
      </c>
      <c r="E27" s="187">
        <f>J10</f>
        <v>3626.25</v>
      </c>
      <c r="F27" s="187"/>
      <c r="G27" s="188"/>
      <c r="H27" s="75"/>
      <c r="I27" s="76"/>
      <c r="J27" s="76"/>
      <c r="K27" s="76"/>
      <c r="L27" s="76"/>
      <c r="M27" s="76"/>
      <c r="N27" s="76"/>
      <c r="O27" s="74"/>
      <c r="P27" s="147"/>
      <c r="Q27" s="23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2:17" ht="15" customHeight="1" thickBot="1" thickTop="1">
      <c r="B28" s="145"/>
      <c r="C28" s="56"/>
      <c r="D28" s="58"/>
      <c r="E28" s="58"/>
      <c r="F28" s="58"/>
      <c r="G28" s="58"/>
      <c r="H28" s="59"/>
      <c r="I28" s="60"/>
      <c r="J28" s="60"/>
      <c r="K28" s="74"/>
      <c r="L28" s="74"/>
      <c r="M28" s="74"/>
      <c r="N28" s="74"/>
      <c r="O28" s="74"/>
      <c r="P28" s="147"/>
      <c r="Q28" s="14"/>
    </row>
    <row r="29" spans="2:17" ht="15" customHeight="1" thickBot="1" thickTop="1">
      <c r="B29" s="145"/>
      <c r="C29" s="56"/>
      <c r="D29" s="88" t="s">
        <v>61</v>
      </c>
      <c r="E29" s="189" t="s">
        <v>77</v>
      </c>
      <c r="F29" s="190"/>
      <c r="G29" s="191"/>
      <c r="H29" s="59"/>
      <c r="I29" s="60"/>
      <c r="J29" s="60"/>
      <c r="K29" s="74"/>
      <c r="L29" s="74"/>
      <c r="M29" s="74"/>
      <c r="N29" s="74"/>
      <c r="O29" s="74"/>
      <c r="P29" s="147"/>
      <c r="Q29" s="14"/>
    </row>
    <row r="30" spans="2:17" ht="5.25" customHeight="1" thickTop="1">
      <c r="B30" s="145"/>
      <c r="C30" s="56"/>
      <c r="D30" s="81"/>
      <c r="E30" s="81"/>
      <c r="F30" s="81"/>
      <c r="G30" s="82"/>
      <c r="H30" s="59"/>
      <c r="I30" s="74"/>
      <c r="J30" s="74"/>
      <c r="K30" s="74"/>
      <c r="L30" s="74"/>
      <c r="M30" s="74"/>
      <c r="N30" s="74"/>
      <c r="O30" s="74"/>
      <c r="P30" s="147"/>
      <c r="Q30" s="14"/>
    </row>
    <row r="31" spans="2:17" ht="12" customHeight="1">
      <c r="B31" s="145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7"/>
      <c r="Q31" s="14"/>
    </row>
    <row r="32" spans="2:18" s="15" customFormat="1" ht="12.75">
      <c r="B32" s="14"/>
      <c r="C32" s="14"/>
      <c r="D32" s="14"/>
      <c r="E32" s="14"/>
      <c r="F32" s="14"/>
      <c r="G32" s="117"/>
      <c r="H32" s="16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4:18" s="15" customFormat="1" ht="12.75" hidden="1">
      <c r="D33" s="26" t="s">
        <v>46</v>
      </c>
      <c r="G33" s="17"/>
      <c r="H33" s="17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4:18" s="15" customFormat="1" ht="12.75" hidden="1">
      <c r="D34" s="26" t="s">
        <v>47</v>
      </c>
      <c r="G34" s="17"/>
      <c r="H34" s="17"/>
      <c r="M34" s="14"/>
      <c r="N34" s="14"/>
      <c r="O34" s="14"/>
      <c r="P34" s="14"/>
      <c r="Q34" s="14"/>
      <c r="R34" s="14"/>
    </row>
    <row r="35" spans="4:17" s="15" customFormat="1" ht="12.75" hidden="1">
      <c r="D35" s="26" t="s">
        <v>48</v>
      </c>
      <c r="G35" s="17"/>
      <c r="H35" s="17"/>
      <c r="O35" s="14"/>
      <c r="P35" s="14"/>
      <c r="Q35" s="14"/>
    </row>
    <row r="36" spans="4:17" s="15" customFormat="1" ht="12.75" hidden="1">
      <c r="D36" s="26" t="s">
        <v>49</v>
      </c>
      <c r="G36" s="17"/>
      <c r="H36" s="17"/>
      <c r="O36" s="14"/>
      <c r="P36" s="14"/>
      <c r="Q36" s="14"/>
    </row>
    <row r="37" spans="4:15" s="15" customFormat="1" ht="12.75" hidden="1">
      <c r="D37" s="26" t="s">
        <v>50</v>
      </c>
      <c r="G37" s="17"/>
      <c r="H37" s="17"/>
      <c r="O37" s="14"/>
    </row>
    <row r="38" spans="4:15" s="15" customFormat="1" ht="12.75" hidden="1">
      <c r="D38" s="26" t="s">
        <v>51</v>
      </c>
      <c r="G38" s="17"/>
      <c r="H38" s="17"/>
      <c r="O38" s="14"/>
    </row>
    <row r="39" spans="7:15" s="15" customFormat="1" ht="12.75">
      <c r="G39" s="18"/>
      <c r="H39" s="18"/>
      <c r="O39" s="14"/>
    </row>
    <row r="40" spans="7:15" s="15" customFormat="1" ht="12.75">
      <c r="G40" s="18"/>
      <c r="H40" s="18"/>
      <c r="O40" s="14"/>
    </row>
    <row r="41" spans="7:15" s="15" customFormat="1" ht="12.75">
      <c r="G41" s="18"/>
      <c r="H41" s="18"/>
      <c r="O41" s="14"/>
    </row>
    <row r="42" spans="7:15" s="15" customFormat="1" ht="12.75">
      <c r="G42" s="18"/>
      <c r="H42" s="18"/>
      <c r="O42" s="14"/>
    </row>
    <row r="43" spans="7:15" s="15" customFormat="1" ht="12.75">
      <c r="G43" s="18"/>
      <c r="H43" s="18"/>
      <c r="O43" s="14"/>
    </row>
    <row r="44" spans="7:15" s="15" customFormat="1" ht="12.75">
      <c r="G44" s="18"/>
      <c r="H44" s="18"/>
      <c r="O44" s="14"/>
    </row>
    <row r="45" spans="7:15" s="15" customFormat="1" ht="12.75">
      <c r="G45" s="18"/>
      <c r="H45" s="18"/>
      <c r="O45" s="14"/>
    </row>
    <row r="46" spans="7:15" s="15" customFormat="1" ht="12.75">
      <c r="G46" s="18"/>
      <c r="H46" s="18"/>
      <c r="O46" s="14"/>
    </row>
    <row r="47" spans="7:15" s="15" customFormat="1" ht="12.75">
      <c r="G47" s="18"/>
      <c r="H47" s="18"/>
      <c r="O47" s="14"/>
    </row>
    <row r="48" spans="7:15" s="15" customFormat="1" ht="12.75">
      <c r="G48" s="18"/>
      <c r="H48" s="18"/>
      <c r="O48" s="14"/>
    </row>
    <row r="49" spans="7:15" s="15" customFormat="1" ht="12.75">
      <c r="G49" s="18"/>
      <c r="H49" s="18"/>
      <c r="O49" s="14"/>
    </row>
    <row r="50" spans="7:15" s="15" customFormat="1" ht="12.75">
      <c r="G50" s="18"/>
      <c r="H50" s="18"/>
      <c r="O50" s="14"/>
    </row>
    <row r="51" spans="7:15" s="15" customFormat="1" ht="12.75">
      <c r="G51" s="18"/>
      <c r="H51" s="18"/>
      <c r="O51" s="14"/>
    </row>
    <row r="52" spans="7:15" s="15" customFormat="1" ht="12.75">
      <c r="G52" s="18"/>
      <c r="H52" s="18"/>
      <c r="O52" s="14"/>
    </row>
    <row r="53" spans="7:15" s="15" customFormat="1" ht="12.75">
      <c r="G53" s="18"/>
      <c r="H53" s="18"/>
      <c r="O53" s="14"/>
    </row>
    <row r="54" spans="7:15" s="15" customFormat="1" ht="12.75">
      <c r="G54" s="18"/>
      <c r="H54" s="18"/>
      <c r="O54" s="14"/>
    </row>
    <row r="55" spans="7:15" s="15" customFormat="1" ht="12.75">
      <c r="G55" s="18"/>
      <c r="H55" s="18"/>
      <c r="O55" s="14"/>
    </row>
    <row r="56" spans="7:15" s="15" customFormat="1" ht="12.75">
      <c r="G56" s="18"/>
      <c r="H56" s="18"/>
      <c r="O56" s="14"/>
    </row>
    <row r="57" spans="7:15" s="15" customFormat="1" ht="12.75">
      <c r="G57" s="18"/>
      <c r="H57" s="18"/>
      <c r="O57" s="14"/>
    </row>
    <row r="58" spans="7:15" s="15" customFormat="1" ht="12.75">
      <c r="G58" s="18"/>
      <c r="H58" s="18"/>
      <c r="O58" s="14"/>
    </row>
    <row r="59" spans="7:15" s="15" customFormat="1" ht="12.75">
      <c r="G59" s="18"/>
      <c r="H59" s="18"/>
      <c r="O59" s="14"/>
    </row>
    <row r="60" spans="7:15" s="15" customFormat="1" ht="12.75">
      <c r="G60" s="18"/>
      <c r="H60" s="18"/>
      <c r="O60" s="14"/>
    </row>
    <row r="61" spans="7:15" s="15" customFormat="1" ht="12.75">
      <c r="G61" s="18"/>
      <c r="H61" s="18"/>
      <c r="O61" s="14"/>
    </row>
    <row r="62" spans="7:15" s="15" customFormat="1" ht="12.75">
      <c r="G62" s="18"/>
      <c r="H62" s="18"/>
      <c r="O62" s="14"/>
    </row>
    <row r="63" spans="7:15" s="15" customFormat="1" ht="12.75">
      <c r="G63" s="18"/>
      <c r="H63" s="18"/>
      <c r="O63" s="14"/>
    </row>
    <row r="64" spans="7:15" s="15" customFormat="1" ht="12.75">
      <c r="G64" s="18"/>
      <c r="H64" s="18"/>
      <c r="O64" s="14"/>
    </row>
    <row r="65" spans="7:15" s="15" customFormat="1" ht="12.75">
      <c r="G65" s="18"/>
      <c r="H65" s="18"/>
      <c r="O65" s="14"/>
    </row>
    <row r="66" spans="7:15" s="15" customFormat="1" ht="12.75">
      <c r="G66" s="18"/>
      <c r="H66" s="18"/>
      <c r="O66" s="14"/>
    </row>
    <row r="67" spans="7:15" s="15" customFormat="1" ht="12.75">
      <c r="G67" s="18"/>
      <c r="H67" s="18"/>
      <c r="O67" s="14"/>
    </row>
    <row r="68" spans="7:15" s="15" customFormat="1" ht="12.75">
      <c r="G68" s="18"/>
      <c r="H68" s="18"/>
      <c r="O68" s="14"/>
    </row>
    <row r="69" spans="7:15" s="15" customFormat="1" ht="12.75">
      <c r="G69" s="18"/>
      <c r="H69" s="18"/>
      <c r="O69" s="14"/>
    </row>
    <row r="70" spans="7:15" s="15" customFormat="1" ht="12.75">
      <c r="G70" s="18"/>
      <c r="H70" s="18"/>
      <c r="O70" s="14"/>
    </row>
    <row r="71" spans="7:15" s="15" customFormat="1" ht="12.75">
      <c r="G71" s="18"/>
      <c r="H71" s="18"/>
      <c r="O71" s="14"/>
    </row>
    <row r="72" spans="7:15" s="15" customFormat="1" ht="12.75">
      <c r="G72" s="18"/>
      <c r="H72" s="18"/>
      <c r="O72" s="14"/>
    </row>
    <row r="73" spans="7:15" s="15" customFormat="1" ht="12.75">
      <c r="G73" s="18"/>
      <c r="H73" s="18"/>
      <c r="O73" s="14"/>
    </row>
    <row r="74" spans="7:15" s="15" customFormat="1" ht="12.75">
      <c r="G74" s="18"/>
      <c r="H74" s="18"/>
      <c r="O74" s="14"/>
    </row>
    <row r="75" spans="7:15" s="15" customFormat="1" ht="12.75">
      <c r="G75" s="18"/>
      <c r="H75" s="18"/>
      <c r="O75" s="14"/>
    </row>
    <row r="76" spans="7:15" s="15" customFormat="1" ht="12.75">
      <c r="G76" s="18"/>
      <c r="H76" s="18"/>
      <c r="O76" s="14"/>
    </row>
    <row r="77" spans="7:15" s="15" customFormat="1" ht="12.75">
      <c r="G77" s="18"/>
      <c r="H77" s="18"/>
      <c r="O77" s="14"/>
    </row>
    <row r="78" spans="7:15" s="15" customFormat="1" ht="12.75">
      <c r="G78" s="18"/>
      <c r="H78" s="18"/>
      <c r="O78" s="14"/>
    </row>
    <row r="79" spans="7:15" s="15" customFormat="1" ht="12.75">
      <c r="G79" s="18"/>
      <c r="H79" s="18"/>
      <c r="O79" s="14"/>
    </row>
    <row r="80" spans="7:15" s="15" customFormat="1" ht="12.75">
      <c r="G80" s="18"/>
      <c r="H80" s="18"/>
      <c r="O80" s="14"/>
    </row>
    <row r="81" spans="7:15" s="15" customFormat="1" ht="12.75">
      <c r="G81" s="18"/>
      <c r="H81" s="18"/>
      <c r="O81" s="14"/>
    </row>
    <row r="82" spans="7:15" s="15" customFormat="1" ht="12.75">
      <c r="G82" s="18"/>
      <c r="H82" s="18"/>
      <c r="O82" s="14"/>
    </row>
    <row r="83" spans="7:15" s="15" customFormat="1" ht="12.75">
      <c r="G83" s="18"/>
      <c r="H83" s="18"/>
      <c r="O83" s="14"/>
    </row>
    <row r="84" spans="7:15" s="15" customFormat="1" ht="12.75">
      <c r="G84" s="18"/>
      <c r="H84" s="18"/>
      <c r="O84" s="14"/>
    </row>
    <row r="85" spans="7:15" s="15" customFormat="1" ht="12.75">
      <c r="G85" s="18"/>
      <c r="H85" s="18"/>
      <c r="O85" s="14"/>
    </row>
    <row r="86" spans="7:15" s="15" customFormat="1" ht="12.75">
      <c r="G86" s="18"/>
      <c r="H86" s="18"/>
      <c r="O86" s="14"/>
    </row>
    <row r="87" spans="7:15" s="15" customFormat="1" ht="12.75">
      <c r="G87" s="18"/>
      <c r="H87" s="18"/>
      <c r="O87" s="14"/>
    </row>
    <row r="88" spans="7:15" s="15" customFormat="1" ht="12.75">
      <c r="G88" s="18"/>
      <c r="H88" s="18"/>
      <c r="O88" s="14"/>
    </row>
    <row r="89" spans="7:15" s="15" customFormat="1" ht="12.75">
      <c r="G89" s="18"/>
      <c r="H89" s="18"/>
      <c r="O89" s="14"/>
    </row>
    <row r="90" spans="7:15" s="15" customFormat="1" ht="12.75">
      <c r="G90" s="18"/>
      <c r="H90" s="18"/>
      <c r="O90" s="14"/>
    </row>
    <row r="91" spans="7:15" s="15" customFormat="1" ht="12.75">
      <c r="G91" s="18"/>
      <c r="H91" s="18"/>
      <c r="O91" s="14"/>
    </row>
    <row r="92" spans="7:15" s="15" customFormat="1" ht="12.75">
      <c r="G92" s="18"/>
      <c r="H92" s="18"/>
      <c r="O92" s="14"/>
    </row>
    <row r="93" spans="7:15" s="15" customFormat="1" ht="12.75">
      <c r="G93" s="18"/>
      <c r="H93" s="18"/>
      <c r="O93" s="14"/>
    </row>
    <row r="94" spans="7:15" s="15" customFormat="1" ht="12.75">
      <c r="G94" s="18"/>
      <c r="H94" s="18"/>
      <c r="O94" s="14"/>
    </row>
    <row r="95" spans="7:15" s="15" customFormat="1" ht="12.75">
      <c r="G95" s="18"/>
      <c r="H95" s="18"/>
      <c r="O95" s="14"/>
    </row>
    <row r="96" spans="7:15" s="15" customFormat="1" ht="12.75">
      <c r="G96" s="18"/>
      <c r="H96" s="18"/>
      <c r="O96" s="14"/>
    </row>
    <row r="97" spans="7:15" s="15" customFormat="1" ht="12.75">
      <c r="G97" s="18"/>
      <c r="H97" s="18"/>
      <c r="O97" s="14"/>
    </row>
    <row r="98" spans="7:15" s="15" customFormat="1" ht="12.75">
      <c r="G98" s="18"/>
      <c r="H98" s="18"/>
      <c r="O98" s="14"/>
    </row>
    <row r="99" spans="7:15" s="15" customFormat="1" ht="12.75">
      <c r="G99" s="18"/>
      <c r="H99" s="18"/>
      <c r="O99" s="14"/>
    </row>
    <row r="100" spans="7:15" s="15" customFormat="1" ht="12.75">
      <c r="G100" s="18"/>
      <c r="H100" s="18"/>
      <c r="O100" s="14"/>
    </row>
    <row r="101" spans="7:15" s="15" customFormat="1" ht="12.75">
      <c r="G101" s="18"/>
      <c r="H101" s="18"/>
      <c r="O101" s="14"/>
    </row>
    <row r="102" spans="7:15" s="15" customFormat="1" ht="12.75">
      <c r="G102" s="18"/>
      <c r="H102" s="18"/>
      <c r="O102" s="14"/>
    </row>
    <row r="103" spans="7:15" s="15" customFormat="1" ht="12.75">
      <c r="G103" s="18"/>
      <c r="H103" s="18"/>
      <c r="O103" s="14"/>
    </row>
    <row r="104" spans="7:15" s="15" customFormat="1" ht="12.75">
      <c r="G104" s="18"/>
      <c r="H104" s="18"/>
      <c r="O104" s="14"/>
    </row>
    <row r="105" spans="7:15" s="15" customFormat="1" ht="12.75">
      <c r="G105" s="18"/>
      <c r="H105" s="18"/>
      <c r="O105" s="14"/>
    </row>
    <row r="106" spans="7:15" s="15" customFormat="1" ht="12.75">
      <c r="G106" s="18"/>
      <c r="H106" s="18"/>
      <c r="O106" s="14"/>
    </row>
    <row r="107" spans="7:15" s="15" customFormat="1" ht="12.75">
      <c r="G107" s="18"/>
      <c r="H107" s="18"/>
      <c r="O107" s="14"/>
    </row>
    <row r="108" spans="7:15" s="15" customFormat="1" ht="12.75">
      <c r="G108" s="18"/>
      <c r="H108" s="18"/>
      <c r="O108" s="14"/>
    </row>
    <row r="109" spans="7:15" s="15" customFormat="1" ht="12.75">
      <c r="G109" s="18"/>
      <c r="H109" s="18"/>
      <c r="O109" s="14"/>
    </row>
    <row r="110" spans="7:15" s="15" customFormat="1" ht="12.75">
      <c r="G110" s="18"/>
      <c r="H110" s="18"/>
      <c r="O110" s="14"/>
    </row>
    <row r="111" spans="7:15" s="15" customFormat="1" ht="12.75">
      <c r="G111" s="18"/>
      <c r="H111" s="18"/>
      <c r="O111" s="14"/>
    </row>
    <row r="112" spans="7:15" s="15" customFormat="1" ht="12.75">
      <c r="G112" s="18"/>
      <c r="H112" s="18"/>
      <c r="O112" s="14"/>
    </row>
    <row r="113" spans="7:15" s="15" customFormat="1" ht="12.75">
      <c r="G113" s="18"/>
      <c r="H113" s="18"/>
      <c r="O113" s="14"/>
    </row>
    <row r="114" spans="7:15" s="15" customFormat="1" ht="12.75">
      <c r="G114" s="18"/>
      <c r="H114" s="18"/>
      <c r="O114" s="14"/>
    </row>
    <row r="115" spans="7:15" s="15" customFormat="1" ht="12.75">
      <c r="G115" s="18"/>
      <c r="H115" s="18"/>
      <c r="O115" s="14"/>
    </row>
    <row r="116" spans="7:15" s="15" customFormat="1" ht="12.75">
      <c r="G116" s="18"/>
      <c r="H116" s="18"/>
      <c r="O116" s="14"/>
    </row>
    <row r="117" spans="7:15" s="15" customFormat="1" ht="12.75">
      <c r="G117" s="18"/>
      <c r="H117" s="18"/>
      <c r="O117" s="14"/>
    </row>
    <row r="118" spans="7:15" s="15" customFormat="1" ht="12.75">
      <c r="G118" s="18"/>
      <c r="H118" s="18"/>
      <c r="O118" s="14"/>
    </row>
    <row r="119" spans="7:15" s="15" customFormat="1" ht="12.75">
      <c r="G119" s="18"/>
      <c r="H119" s="18"/>
      <c r="O119" s="14"/>
    </row>
    <row r="120" spans="7:15" s="15" customFormat="1" ht="12.75">
      <c r="G120" s="18"/>
      <c r="H120" s="18"/>
      <c r="O120" s="14"/>
    </row>
    <row r="121" spans="7:15" s="15" customFormat="1" ht="12.75">
      <c r="G121" s="18"/>
      <c r="H121" s="18"/>
      <c r="O121" s="14"/>
    </row>
    <row r="122" spans="7:15" s="15" customFormat="1" ht="12.75">
      <c r="G122" s="18"/>
      <c r="H122" s="18"/>
      <c r="O122" s="14"/>
    </row>
    <row r="123" spans="7:15" s="15" customFormat="1" ht="12.75">
      <c r="G123" s="18"/>
      <c r="H123" s="18"/>
      <c r="O123" s="14"/>
    </row>
    <row r="124" spans="7:15" s="15" customFormat="1" ht="12.75">
      <c r="G124" s="18"/>
      <c r="H124" s="18"/>
      <c r="O124" s="14"/>
    </row>
    <row r="125" spans="7:15" s="15" customFormat="1" ht="12.75">
      <c r="G125" s="18"/>
      <c r="H125" s="18"/>
      <c r="O125" s="14"/>
    </row>
    <row r="126" spans="7:15" s="15" customFormat="1" ht="12.75">
      <c r="G126" s="18"/>
      <c r="H126" s="18"/>
      <c r="O126" s="14"/>
    </row>
    <row r="127" spans="7:15" s="15" customFormat="1" ht="12.75">
      <c r="G127" s="18"/>
      <c r="H127" s="18"/>
      <c r="O127" s="14"/>
    </row>
    <row r="128" spans="7:15" s="15" customFormat="1" ht="12.75">
      <c r="G128" s="18"/>
      <c r="H128" s="18"/>
      <c r="O128" s="14"/>
    </row>
    <row r="129" spans="7:15" s="15" customFormat="1" ht="12.75">
      <c r="G129" s="18"/>
      <c r="H129" s="18"/>
      <c r="O129" s="14"/>
    </row>
    <row r="130" spans="7:15" s="15" customFormat="1" ht="12.75">
      <c r="G130" s="18"/>
      <c r="H130" s="18"/>
      <c r="O130" s="14"/>
    </row>
    <row r="131" spans="7:15" s="15" customFormat="1" ht="12.75">
      <c r="G131" s="18"/>
      <c r="H131" s="18"/>
      <c r="O131" s="14"/>
    </row>
    <row r="132" spans="7:15" s="15" customFormat="1" ht="12.75">
      <c r="G132" s="18"/>
      <c r="H132" s="18"/>
      <c r="O132" s="14"/>
    </row>
    <row r="133" spans="7:15" s="15" customFormat="1" ht="12.75">
      <c r="G133" s="18"/>
      <c r="H133" s="18"/>
      <c r="O133" s="14"/>
    </row>
    <row r="134" spans="7:15" s="15" customFormat="1" ht="12.75">
      <c r="G134" s="18"/>
      <c r="H134" s="18"/>
      <c r="O134" s="14"/>
    </row>
    <row r="135" spans="7:15" s="15" customFormat="1" ht="12.75">
      <c r="G135" s="18"/>
      <c r="H135" s="18"/>
      <c r="O135" s="14"/>
    </row>
    <row r="136" spans="7:15" s="15" customFormat="1" ht="12.75">
      <c r="G136" s="18"/>
      <c r="H136" s="18"/>
      <c r="O136" s="14"/>
    </row>
    <row r="137" spans="7:15" s="15" customFormat="1" ht="12.75">
      <c r="G137" s="18"/>
      <c r="H137" s="18"/>
      <c r="O137" s="14"/>
    </row>
    <row r="138" spans="7:15" s="15" customFormat="1" ht="12.75">
      <c r="G138" s="18"/>
      <c r="H138" s="18"/>
      <c r="O138" s="14"/>
    </row>
  </sheetData>
  <sheetProtection password="E6AF" sheet="1"/>
  <mergeCells count="43">
    <mergeCell ref="I21:J23"/>
    <mergeCell ref="K25:N25"/>
    <mergeCell ref="I25:J26"/>
    <mergeCell ref="E24:G24"/>
    <mergeCell ref="E25:G25"/>
    <mergeCell ref="E26:G26"/>
    <mergeCell ref="K22:N23"/>
    <mergeCell ref="E27:G27"/>
    <mergeCell ref="E29:G29"/>
    <mergeCell ref="L13:N13"/>
    <mergeCell ref="J13:K13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K7:N8"/>
    <mergeCell ref="K9:N10"/>
    <mergeCell ref="K21:N21"/>
    <mergeCell ref="I20:N20"/>
    <mergeCell ref="E6:G6"/>
    <mergeCell ref="E5:G5"/>
    <mergeCell ref="E8:G8"/>
    <mergeCell ref="E9:G9"/>
    <mergeCell ref="E10:G10"/>
    <mergeCell ref="E11:G11"/>
    <mergeCell ref="B2:P2"/>
    <mergeCell ref="B3:B31"/>
    <mergeCell ref="C31:O31"/>
    <mergeCell ref="P3:P31"/>
    <mergeCell ref="D4:G4"/>
    <mergeCell ref="I12:N12"/>
    <mergeCell ref="K26:N26"/>
    <mergeCell ref="I5:N5"/>
    <mergeCell ref="I4:L4"/>
    <mergeCell ref="K6:N6"/>
  </mergeCells>
  <dataValidations count="2">
    <dataValidation type="list" allowBlank="1" showInputMessage="1" showErrorMessage="1" sqref="K22 K7">
      <formula1>"Evet,Hayır"</formula1>
    </dataValidation>
    <dataValidation errorStyle="information" type="list" allowBlank="1" showInputMessage="1" showErrorMessage="1" promptTitle="Listeden" prompt="Seçebilirsiniz" errorTitle="Dikkat!" error="Lütfen Listeden Seçiniz!" sqref="E14:F14 E16:F16 E18:F18 E20:F20 E22:F22 E24:F24 E26:F26">
      <formula1>$D$33:$D$38</formula1>
    </dataValidation>
  </dataValidation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FFC000"/>
    <pageSetUpPr fitToPage="1"/>
  </sheetPr>
  <dimension ref="A1:BG34"/>
  <sheetViews>
    <sheetView zoomScalePageLayoutView="0" workbookViewId="0" topLeftCell="A1">
      <selection activeCell="AA22" sqref="AA22"/>
    </sheetView>
  </sheetViews>
  <sheetFormatPr defaultColWidth="9.140625" defaultRowHeight="12.75"/>
  <cols>
    <col min="1" max="1" width="24.8515625" style="4" customWidth="1"/>
    <col min="2" max="2" width="2.140625" style="4" customWidth="1"/>
    <col min="3" max="3" width="3.00390625" style="4" customWidth="1"/>
    <col min="4" max="4" width="1.57421875" style="4" customWidth="1"/>
    <col min="5" max="5" width="5.00390625" style="4" customWidth="1"/>
    <col min="6" max="6" width="5.28125" style="4" customWidth="1"/>
    <col min="7" max="7" width="6.421875" style="4" customWidth="1"/>
    <col min="8" max="8" width="2.421875" style="4" customWidth="1"/>
    <col min="9" max="9" width="9.28125" style="4" customWidth="1"/>
    <col min="10" max="10" width="2.7109375" style="4" customWidth="1"/>
    <col min="11" max="11" width="4.140625" style="4" customWidth="1"/>
    <col min="12" max="12" width="5.8515625" style="4" customWidth="1"/>
    <col min="13" max="13" width="9.7109375" style="4" customWidth="1"/>
    <col min="14" max="14" width="2.8515625" style="4" customWidth="1"/>
    <col min="15" max="15" width="11.7109375" style="4" customWidth="1"/>
    <col min="16" max="18" width="11.00390625" style="4" customWidth="1"/>
    <col min="19" max="19" width="10.421875" style="4" customWidth="1"/>
    <col min="20" max="20" width="10.8515625" style="35" customWidth="1"/>
    <col min="21" max="21" width="5.8515625" style="35" hidden="1" customWidth="1"/>
    <col min="22" max="22" width="5.140625" style="35" hidden="1" customWidth="1"/>
    <col min="23" max="23" width="6.140625" style="35" hidden="1" customWidth="1"/>
    <col min="24" max="24" width="8.00390625" style="35" hidden="1" customWidth="1"/>
    <col min="25" max="25" width="10.28125" style="35" hidden="1" customWidth="1"/>
    <col min="26" max="59" width="9.140625" style="35" customWidth="1"/>
    <col min="60" max="16384" width="9.140625" style="4" customWidth="1"/>
  </cols>
  <sheetData>
    <row r="1" spans="1:19" ht="37.5" customHeight="1">
      <c r="A1" s="264" t="s">
        <v>62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19" ht="12.75">
      <c r="A2" s="130" t="s">
        <v>67</v>
      </c>
      <c r="B2" s="134" t="s">
        <v>55</v>
      </c>
      <c r="C2" s="279" t="str">
        <f>IF('BİLGİ GİRİŞİ'!E5="","",'BİLGİ GİRİŞİ'!E5)</f>
        <v>Sedat ATAM</v>
      </c>
      <c r="D2" s="279"/>
      <c r="E2" s="279"/>
      <c r="F2" s="279"/>
      <c r="G2" s="279"/>
      <c r="H2" s="279"/>
      <c r="I2" s="279"/>
      <c r="J2" s="279"/>
      <c r="K2" s="280"/>
      <c r="L2" s="125" t="s">
        <v>61</v>
      </c>
      <c r="M2" s="132"/>
      <c r="N2" s="137" t="s">
        <v>55</v>
      </c>
      <c r="O2" s="126" t="str">
        <f>'BİLGİ GİRİŞİ'!E29</f>
        <v>BULANIK İLÇE MİLLİ EĞİTİM MÜDÜRLÜĞÜ</v>
      </c>
      <c r="P2" s="126"/>
      <c r="Q2" s="126"/>
      <c r="R2" s="126"/>
      <c r="S2" s="127"/>
    </row>
    <row r="3" spans="1:59" s="6" customFormat="1" ht="12.75" customHeight="1">
      <c r="A3" s="130" t="s">
        <v>56</v>
      </c>
      <c r="B3" s="134" t="s">
        <v>55</v>
      </c>
      <c r="C3" s="279" t="str">
        <f>'BİLGİ GİRİŞİ'!E6</f>
        <v>Bilgisayar İşletmeni</v>
      </c>
      <c r="D3" s="279"/>
      <c r="E3" s="279"/>
      <c r="F3" s="279"/>
      <c r="G3" s="279"/>
      <c r="H3" s="279"/>
      <c r="I3" s="279"/>
      <c r="J3" s="279"/>
      <c r="K3" s="280"/>
      <c r="L3" s="118"/>
      <c r="M3" s="128"/>
      <c r="N3" s="138" t="s">
        <v>55</v>
      </c>
      <c r="O3" s="128"/>
      <c r="P3" s="128"/>
      <c r="Q3" s="128"/>
      <c r="R3" s="128"/>
      <c r="S3" s="129"/>
      <c r="T3" s="34"/>
      <c r="U3" s="45"/>
      <c r="V3" s="46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</row>
    <row r="4" spans="1:59" s="6" customFormat="1" ht="12.75" customHeight="1">
      <c r="A4" s="30" t="s">
        <v>57</v>
      </c>
      <c r="B4" s="135" t="s">
        <v>55</v>
      </c>
      <c r="C4" s="31">
        <f>IF('BİLGİ GİRİŞİ'!E7="","",'BİLGİ GİRİŞİ'!E7)</f>
        <v>12</v>
      </c>
      <c r="D4" s="31" t="s">
        <v>58</v>
      </c>
      <c r="E4" s="281">
        <f>IF('BİLGİ GİRİŞİ'!G7="","",'BİLGİ GİRİŞİ'!G7)</f>
      </c>
      <c r="F4" s="281"/>
      <c r="G4" s="281"/>
      <c r="H4" s="281"/>
      <c r="I4" s="281"/>
      <c r="J4" s="281"/>
      <c r="K4" s="282"/>
      <c r="L4" s="285" t="s">
        <v>82</v>
      </c>
      <c r="M4" s="286"/>
      <c r="N4" s="137" t="s">
        <v>55</v>
      </c>
      <c r="O4" s="119">
        <f ca="1">YEAR(TODAY())</f>
        <v>2019</v>
      </c>
      <c r="P4" s="132"/>
      <c r="Q4" s="132"/>
      <c r="R4" s="132"/>
      <c r="S4" s="133"/>
      <c r="T4" s="34"/>
      <c r="U4" s="45"/>
      <c r="V4" s="46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</row>
    <row r="5" spans="1:59" s="6" customFormat="1" ht="15.75" customHeight="1">
      <c r="A5" s="32" t="s">
        <v>76</v>
      </c>
      <c r="B5" s="136" t="s">
        <v>55</v>
      </c>
      <c r="C5" s="283" t="str">
        <f>IF('BİLGİ GİRİŞİ'!E9="","",'BİLGİ GİRİŞİ'!E9)</f>
        <v>MUŞ/Bulanık İlçe M.E.M</v>
      </c>
      <c r="D5" s="283"/>
      <c r="E5" s="283"/>
      <c r="F5" s="283"/>
      <c r="G5" s="283"/>
      <c r="H5" s="283"/>
      <c r="I5" s="283"/>
      <c r="J5" s="283"/>
      <c r="K5" s="284"/>
      <c r="L5" s="274" t="s">
        <v>83</v>
      </c>
      <c r="M5" s="275"/>
      <c r="N5" s="139" t="s">
        <v>55</v>
      </c>
      <c r="O5" s="131" t="str">
        <f>IF('BİLGİ GİRİŞİ'!E10="","",'BİLGİ GİRİŞİ'!E10)</f>
        <v>İZMİR/Konak İlçe M.E.M</v>
      </c>
      <c r="P5" s="126"/>
      <c r="Q5" s="126"/>
      <c r="R5" s="126"/>
      <c r="S5" s="127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</row>
    <row r="6" spans="1:59" s="6" customFormat="1" ht="6.75" customHeight="1">
      <c r="A6" s="121"/>
      <c r="B6" s="121"/>
      <c r="C6" s="122"/>
      <c r="D6" s="122"/>
      <c r="E6" s="122"/>
      <c r="F6" s="122"/>
      <c r="G6" s="122"/>
      <c r="H6" s="122"/>
      <c r="I6" s="122"/>
      <c r="J6" s="123"/>
      <c r="K6" s="123"/>
      <c r="L6" s="123"/>
      <c r="M6" s="123"/>
      <c r="N6" s="140"/>
      <c r="O6" s="124"/>
      <c r="P6" s="124"/>
      <c r="Q6" s="124"/>
      <c r="R6" s="124"/>
      <c r="S6" s="12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</row>
    <row r="7" spans="1:22" ht="12.75" customHeight="1">
      <c r="A7" s="276" t="s">
        <v>14</v>
      </c>
      <c r="B7" s="265" t="s">
        <v>5</v>
      </c>
      <c r="C7" s="266"/>
      <c r="D7" s="266"/>
      <c r="E7" s="267"/>
      <c r="F7" s="211" t="s">
        <v>12</v>
      </c>
      <c r="G7" s="212"/>
      <c r="H7" s="212"/>
      <c r="I7" s="212"/>
      <c r="J7" s="212"/>
      <c r="K7" s="212"/>
      <c r="L7" s="213"/>
      <c r="M7" s="248" t="s">
        <v>13</v>
      </c>
      <c r="N7" s="287"/>
      <c r="O7" s="287"/>
      <c r="P7" s="287"/>
      <c r="Q7" s="249"/>
      <c r="R7" s="244" t="s">
        <v>69</v>
      </c>
      <c r="S7" s="241" t="s">
        <v>15</v>
      </c>
      <c r="V7" s="47"/>
    </row>
    <row r="8" spans="1:19" ht="12.75">
      <c r="A8" s="277"/>
      <c r="B8" s="268"/>
      <c r="C8" s="269"/>
      <c r="D8" s="269"/>
      <c r="E8" s="270"/>
      <c r="F8" s="250" t="s">
        <v>75</v>
      </c>
      <c r="G8" s="251"/>
      <c r="H8" s="250" t="s">
        <v>59</v>
      </c>
      <c r="I8" s="251"/>
      <c r="J8" s="250" t="s">
        <v>17</v>
      </c>
      <c r="K8" s="256"/>
      <c r="L8" s="251"/>
      <c r="M8" s="250" t="s">
        <v>37</v>
      </c>
      <c r="N8" s="251"/>
      <c r="O8" s="241" t="s">
        <v>38</v>
      </c>
      <c r="P8" s="248" t="s">
        <v>60</v>
      </c>
      <c r="Q8" s="249"/>
      <c r="R8" s="245"/>
      <c r="S8" s="243"/>
    </row>
    <row r="9" spans="1:19" ht="12.75">
      <c r="A9" s="277"/>
      <c r="B9" s="268"/>
      <c r="C9" s="269"/>
      <c r="D9" s="269"/>
      <c r="E9" s="270"/>
      <c r="F9" s="220"/>
      <c r="G9" s="261"/>
      <c r="H9" s="220"/>
      <c r="I9" s="261"/>
      <c r="J9" s="252"/>
      <c r="K9" s="257"/>
      <c r="L9" s="253"/>
      <c r="M9" s="252"/>
      <c r="N9" s="253"/>
      <c r="O9" s="242"/>
      <c r="P9" s="86" t="s">
        <v>16</v>
      </c>
      <c r="Q9" s="120" t="s">
        <v>17</v>
      </c>
      <c r="R9" s="246"/>
      <c r="S9" s="242"/>
    </row>
    <row r="10" spans="1:24" ht="12.75">
      <c r="A10" s="278"/>
      <c r="B10" s="271"/>
      <c r="C10" s="272"/>
      <c r="D10" s="272"/>
      <c r="E10" s="273"/>
      <c r="F10" s="262"/>
      <c r="G10" s="263"/>
      <c r="H10" s="262"/>
      <c r="I10" s="263"/>
      <c r="J10" s="258" t="s">
        <v>39</v>
      </c>
      <c r="K10" s="259"/>
      <c r="L10" s="260"/>
      <c r="M10" s="254" t="s">
        <v>40</v>
      </c>
      <c r="N10" s="255"/>
      <c r="O10" s="112" t="s">
        <v>81</v>
      </c>
      <c r="P10" s="87"/>
      <c r="Q10" s="87" t="s">
        <v>74</v>
      </c>
      <c r="R10" s="87" t="s">
        <v>70</v>
      </c>
      <c r="S10" s="39" t="s">
        <v>71</v>
      </c>
      <c r="U10" s="48">
        <v>1</v>
      </c>
      <c r="V10" s="48">
        <v>3</v>
      </c>
      <c r="W10" s="48">
        <v>4</v>
      </c>
      <c r="X10" s="49"/>
    </row>
    <row r="11" spans="1:23" ht="12.75">
      <c r="A11" s="40" t="str">
        <f>IF('BİLGİ GİRİŞİ'!E5="","",'BİLGİ GİRİŞİ'!E5)</f>
        <v>Sedat ATAM</v>
      </c>
      <c r="B11" s="211" t="str">
        <f>IF('BİLGİ GİRİŞİ'!E5="","","Kendisi")</f>
        <v>Kendisi</v>
      </c>
      <c r="C11" s="212"/>
      <c r="D11" s="212"/>
      <c r="E11" s="213"/>
      <c r="F11" s="211">
        <f aca="true" t="shared" si="0" ref="F11:F18">IF(A11="","",1)</f>
        <v>1</v>
      </c>
      <c r="G11" s="213"/>
      <c r="H11" s="216">
        <f>'BİLGİ GİRİŞİ'!E8</f>
        <v>38.75</v>
      </c>
      <c r="I11" s="217"/>
      <c r="J11" s="216">
        <f aca="true" t="shared" si="1" ref="J11:J17">IF(U11="","",ROUND(U11,2))</f>
        <v>38.75</v>
      </c>
      <c r="K11" s="247"/>
      <c r="L11" s="217"/>
      <c r="M11" s="216">
        <f>'BİLGİ GİRİŞİ'!E12</f>
        <v>100</v>
      </c>
      <c r="N11" s="217"/>
      <c r="O11" s="113">
        <f>IF(V11="","",ROUND(V11,2))</f>
        <v>775</v>
      </c>
      <c r="P11" s="116">
        <f>'BİLGİ GİRİŞİ'!E11</f>
        <v>1400</v>
      </c>
      <c r="Q11" s="113">
        <f>IF(W11="","",IF('BİLGİ GİRİŞİ'!K22="EVET",ROUND(W11/2,2),ROUND(W11,2)))</f>
        <v>2712.5</v>
      </c>
      <c r="R11" s="113" t="str">
        <f>IF('BİLGİ GİRİŞİ'!J9="","",'BİLGİ GİRİŞİ'!J9)</f>
        <v>0</v>
      </c>
      <c r="S11" s="114">
        <f aca="true" t="shared" si="2" ref="S11:S18">IF(A11="","",J11+M11+O11+Q11)</f>
        <v>3626.25</v>
      </c>
      <c r="U11" s="50">
        <f aca="true" t="shared" si="3" ref="U11:U18">IF(F11="","",F11*H11)</f>
        <v>38.75</v>
      </c>
      <c r="V11" s="50">
        <f>IF(H11="","",H11*20)</f>
        <v>775</v>
      </c>
      <c r="W11" s="50">
        <f aca="true" t="shared" si="4" ref="W11:W18">IF(H11="","",H11/100*5*P11)</f>
        <v>2712.5</v>
      </c>
    </row>
    <row r="12" spans="1:23" ht="12.75">
      <c r="A12" s="40">
        <f>IF('BİLGİ GİRİŞİ'!E13="","",'BİLGİ GİRİŞİ'!E13)</f>
      </c>
      <c r="B12" s="211">
        <f>IF(A12="","",'BİLGİ GİRİŞİ'!E14)</f>
      </c>
      <c r="C12" s="212"/>
      <c r="D12" s="212"/>
      <c r="E12" s="213"/>
      <c r="F12" s="211">
        <f t="shared" si="0"/>
      </c>
      <c r="G12" s="213"/>
      <c r="H12" s="216">
        <f>IF(A12="","",'BİLGİ GİRİŞİ'!E8)</f>
      </c>
      <c r="I12" s="217"/>
      <c r="J12" s="216">
        <f t="shared" si="1"/>
      </c>
      <c r="K12" s="247"/>
      <c r="L12" s="217"/>
      <c r="M12" s="216">
        <f>IF(A12="","",'BİLGİ GİRİŞİ'!E12)</f>
      </c>
      <c r="N12" s="217"/>
      <c r="O12" s="113">
        <f aca="true" t="shared" si="5" ref="O12:O17">IF(V12="","",ROUND(V12,2))</f>
      </c>
      <c r="P12" s="42"/>
      <c r="Q12" s="113">
        <f aca="true" t="shared" si="6" ref="Q12:Q18">IF(W12="","",ROUND(W12,2))</f>
      </c>
      <c r="R12" s="113"/>
      <c r="S12" s="114">
        <f t="shared" si="2"/>
      </c>
      <c r="U12" s="50">
        <f t="shared" si="3"/>
      </c>
      <c r="V12" s="50">
        <f aca="true" t="shared" si="7" ref="V12:V18">IF(H12="","",H12*10)</f>
      </c>
      <c r="W12" s="50">
        <f t="shared" si="4"/>
      </c>
    </row>
    <row r="13" spans="1:23" ht="12.75">
      <c r="A13" s="40">
        <f>IF('BİLGİ GİRİŞİ'!E15="","",'BİLGİ GİRİŞİ'!E15)</f>
      </c>
      <c r="B13" s="211">
        <f>IF(A13="","",'BİLGİ GİRİŞİ'!E16)</f>
      </c>
      <c r="C13" s="212"/>
      <c r="D13" s="212"/>
      <c r="E13" s="213"/>
      <c r="F13" s="211">
        <f t="shared" si="0"/>
      </c>
      <c r="G13" s="213"/>
      <c r="H13" s="216">
        <f>IF(A13="","",'BİLGİ GİRİŞİ'!E8)</f>
      </c>
      <c r="I13" s="217"/>
      <c r="J13" s="216">
        <f t="shared" si="1"/>
      </c>
      <c r="K13" s="247"/>
      <c r="L13" s="217"/>
      <c r="M13" s="216">
        <f>IF(A13="","",'BİLGİ GİRİŞİ'!E12)</f>
      </c>
      <c r="N13" s="217"/>
      <c r="O13" s="113">
        <f t="shared" si="5"/>
      </c>
      <c r="P13" s="41"/>
      <c r="Q13" s="113">
        <f t="shared" si="6"/>
      </c>
      <c r="R13" s="113"/>
      <c r="S13" s="114">
        <f t="shared" si="2"/>
      </c>
      <c r="U13" s="50">
        <f t="shared" si="3"/>
      </c>
      <c r="V13" s="50">
        <f t="shared" si="7"/>
      </c>
      <c r="W13" s="50">
        <f t="shared" si="4"/>
      </c>
    </row>
    <row r="14" spans="1:23" ht="12.75">
      <c r="A14" s="40">
        <f>IF('BİLGİ GİRİŞİ'!E17="","",'BİLGİ GİRİŞİ'!E17)</f>
      </c>
      <c r="B14" s="211">
        <f>IF(A14="","",'BİLGİ GİRİŞİ'!E18)</f>
      </c>
      <c r="C14" s="212"/>
      <c r="D14" s="212"/>
      <c r="E14" s="213"/>
      <c r="F14" s="211">
        <f t="shared" si="0"/>
      </c>
      <c r="G14" s="213"/>
      <c r="H14" s="216">
        <f>IF(A14="","",'BİLGİ GİRİŞİ'!E8)</f>
      </c>
      <c r="I14" s="217"/>
      <c r="J14" s="216">
        <f t="shared" si="1"/>
      </c>
      <c r="K14" s="247"/>
      <c r="L14" s="217"/>
      <c r="M14" s="216">
        <f>IF(A14="","",'BİLGİ GİRİŞİ'!E12)</f>
      </c>
      <c r="N14" s="217"/>
      <c r="O14" s="113">
        <f t="shared" si="5"/>
      </c>
      <c r="P14" s="41"/>
      <c r="Q14" s="113">
        <f t="shared" si="6"/>
      </c>
      <c r="R14" s="113"/>
      <c r="S14" s="114">
        <f t="shared" si="2"/>
      </c>
      <c r="U14" s="50">
        <f t="shared" si="3"/>
      </c>
      <c r="V14" s="50">
        <f t="shared" si="7"/>
      </c>
      <c r="W14" s="50">
        <f t="shared" si="4"/>
      </c>
    </row>
    <row r="15" spans="1:23" ht="12.75">
      <c r="A15" s="40">
        <f>IF('BİLGİ GİRİŞİ'!E19="","",'BİLGİ GİRİŞİ'!E19)</f>
      </c>
      <c r="B15" s="211">
        <f>IF(A15="","",'BİLGİ GİRİŞİ'!E20)</f>
      </c>
      <c r="C15" s="212"/>
      <c r="D15" s="212"/>
      <c r="E15" s="213"/>
      <c r="F15" s="211">
        <f t="shared" si="0"/>
      </c>
      <c r="G15" s="213"/>
      <c r="H15" s="216">
        <f>IF(A15="","",'BİLGİ GİRİŞİ'!E8)</f>
      </c>
      <c r="I15" s="217"/>
      <c r="J15" s="216">
        <f t="shared" si="1"/>
      </c>
      <c r="K15" s="247"/>
      <c r="L15" s="217"/>
      <c r="M15" s="216">
        <f>IF(A15="","",'BİLGİ GİRİŞİ'!E12)</f>
      </c>
      <c r="N15" s="217"/>
      <c r="O15" s="113">
        <f t="shared" si="5"/>
      </c>
      <c r="P15" s="41"/>
      <c r="Q15" s="113">
        <f t="shared" si="6"/>
      </c>
      <c r="R15" s="113"/>
      <c r="S15" s="114">
        <f t="shared" si="2"/>
      </c>
      <c r="U15" s="50">
        <f t="shared" si="3"/>
      </c>
      <c r="V15" s="50">
        <f t="shared" si="7"/>
      </c>
      <c r="W15" s="50">
        <f t="shared" si="4"/>
      </c>
    </row>
    <row r="16" spans="1:23" ht="12.75">
      <c r="A16" s="40">
        <f>IF('BİLGİ GİRİŞİ'!E21="","",'BİLGİ GİRİŞİ'!E21)</f>
      </c>
      <c r="B16" s="211">
        <f>IF(A16="","",'BİLGİ GİRİŞİ'!E22)</f>
      </c>
      <c r="C16" s="212"/>
      <c r="D16" s="212"/>
      <c r="E16" s="213"/>
      <c r="F16" s="211">
        <f t="shared" si="0"/>
      </c>
      <c r="G16" s="213"/>
      <c r="H16" s="216">
        <f>IF(A16="","",'BİLGİ GİRİŞİ'!E8)</f>
      </c>
      <c r="I16" s="217"/>
      <c r="J16" s="216">
        <f t="shared" si="1"/>
      </c>
      <c r="K16" s="247"/>
      <c r="L16" s="217"/>
      <c r="M16" s="216">
        <f>IF(A16="","",'BİLGİ GİRİŞİ'!E12)</f>
      </c>
      <c r="N16" s="217"/>
      <c r="O16" s="113">
        <f t="shared" si="5"/>
      </c>
      <c r="P16" s="41"/>
      <c r="Q16" s="113">
        <f t="shared" si="6"/>
      </c>
      <c r="R16" s="113"/>
      <c r="S16" s="114">
        <f t="shared" si="2"/>
      </c>
      <c r="U16" s="50">
        <f t="shared" si="3"/>
      </c>
      <c r="V16" s="50">
        <f t="shared" si="7"/>
      </c>
      <c r="W16" s="50">
        <f t="shared" si="4"/>
      </c>
    </row>
    <row r="17" spans="1:23" ht="12.75">
      <c r="A17" s="40">
        <f>IF('BİLGİ GİRİŞİ'!E23="","",'BİLGİ GİRİŞİ'!E23)</f>
      </c>
      <c r="B17" s="211">
        <f>IF(A17="","",'BİLGİ GİRİŞİ'!E24)</f>
      </c>
      <c r="C17" s="212"/>
      <c r="D17" s="212"/>
      <c r="E17" s="213"/>
      <c r="F17" s="211">
        <f t="shared" si="0"/>
      </c>
      <c r="G17" s="213"/>
      <c r="H17" s="216">
        <f>IF(A17="","",'BİLGİ GİRİŞİ'!E8)</f>
      </c>
      <c r="I17" s="217"/>
      <c r="J17" s="216">
        <f t="shared" si="1"/>
      </c>
      <c r="K17" s="247"/>
      <c r="L17" s="217"/>
      <c r="M17" s="216">
        <f>IF(A17="","",'BİLGİ GİRİŞİ'!E12)</f>
      </c>
      <c r="N17" s="217"/>
      <c r="O17" s="113">
        <f t="shared" si="5"/>
      </c>
      <c r="P17" s="41"/>
      <c r="Q17" s="113">
        <f t="shared" si="6"/>
      </c>
      <c r="R17" s="113"/>
      <c r="S17" s="114">
        <f t="shared" si="2"/>
      </c>
      <c r="U17" s="50">
        <f t="shared" si="3"/>
      </c>
      <c r="V17" s="50">
        <f t="shared" si="7"/>
      </c>
      <c r="W17" s="50">
        <f t="shared" si="4"/>
      </c>
    </row>
    <row r="18" spans="1:23" ht="12.75">
      <c r="A18" s="40">
        <f>IF('BİLGİ GİRİŞİ'!E25="","",'BİLGİ GİRİŞİ'!E25)</f>
      </c>
      <c r="B18" s="211">
        <f>IF(A18="","",'BİLGİ GİRİŞİ'!E25)</f>
      </c>
      <c r="C18" s="212"/>
      <c r="D18" s="212"/>
      <c r="E18" s="213"/>
      <c r="F18" s="211">
        <f t="shared" si="0"/>
      </c>
      <c r="G18" s="213"/>
      <c r="H18" s="216">
        <f>IF(A18="","",H16)</f>
      </c>
      <c r="I18" s="217"/>
      <c r="J18" s="216">
        <f>IF(U18="","",ROUND(U18,2))</f>
      </c>
      <c r="K18" s="247"/>
      <c r="L18" s="217"/>
      <c r="M18" s="216">
        <f>IF(A18="","",'BİLGİ GİRİŞİ'!E12)</f>
      </c>
      <c r="N18" s="217"/>
      <c r="O18" s="113">
        <f>IF(V18="","",ROUND(V18,2))</f>
      </c>
      <c r="P18" s="41"/>
      <c r="Q18" s="113">
        <f t="shared" si="6"/>
      </c>
      <c r="R18" s="113"/>
      <c r="S18" s="114">
        <f t="shared" si="2"/>
      </c>
      <c r="U18" s="50">
        <f t="shared" si="3"/>
      </c>
      <c r="V18" s="50">
        <f t="shared" si="7"/>
      </c>
      <c r="W18" s="50">
        <f t="shared" si="4"/>
      </c>
    </row>
    <row r="19" spans="1:24" ht="19.5" customHeight="1">
      <c r="A19" s="211" t="s">
        <v>15</v>
      </c>
      <c r="B19" s="212"/>
      <c r="C19" s="212"/>
      <c r="D19" s="212"/>
      <c r="E19" s="213"/>
      <c r="F19" s="211"/>
      <c r="G19" s="213"/>
      <c r="H19" s="216"/>
      <c r="I19" s="217"/>
      <c r="J19" s="216">
        <f>SUM(J11:J18)</f>
        <v>38.75</v>
      </c>
      <c r="K19" s="247"/>
      <c r="L19" s="217"/>
      <c r="M19" s="216">
        <f>SUM(M11:M18)</f>
        <v>100</v>
      </c>
      <c r="N19" s="217"/>
      <c r="O19" s="113">
        <f>SUM(O11:O18)</f>
        <v>775</v>
      </c>
      <c r="P19" s="43"/>
      <c r="Q19" s="113">
        <f>SUM(Q11:Q18)</f>
        <v>2712.5</v>
      </c>
      <c r="R19" s="113">
        <f>SUM(R11:R18)</f>
        <v>0</v>
      </c>
      <c r="S19" s="115">
        <f>SUM(S11:S18)</f>
        <v>3626.25</v>
      </c>
      <c r="X19" s="47"/>
    </row>
    <row r="20" spans="1:24" ht="19.5" customHeight="1">
      <c r="A20" s="238" t="s">
        <v>72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40"/>
      <c r="R20" s="236">
        <f>S19+R11</f>
        <v>3626.25</v>
      </c>
      <c r="S20" s="237"/>
      <c r="X20" s="47"/>
    </row>
    <row r="21" spans="1:19" ht="5.25" customHeight="1">
      <c r="A21" s="35"/>
      <c r="B21" s="35"/>
      <c r="C21" s="35"/>
      <c r="D21" s="35"/>
      <c r="E21" s="35"/>
      <c r="F21" s="214"/>
      <c r="G21" s="214"/>
      <c r="H21" s="214"/>
      <c r="I21" s="214"/>
      <c r="J21" s="35"/>
      <c r="K21" s="36"/>
      <c r="L21" s="36"/>
      <c r="M21" s="35"/>
      <c r="N21" s="35"/>
      <c r="O21" s="35"/>
      <c r="P21" s="35"/>
      <c r="Q21" s="35"/>
      <c r="R21" s="35"/>
      <c r="S21" s="35"/>
    </row>
    <row r="22" spans="1:19" ht="36" customHeight="1">
      <c r="A22" s="233" t="str">
        <f>CONCATENATE('BİLGİ GİRİŞİ'!E9,"'den/dan ",'BİLGİ GİRİŞİ'!E10,"'e/a atanan   ",'BİLGİ GİRİŞİ'!E5,"   ve aile fertlerine ait  ",R20,"  (",O32,") yurtiçi sürekli görev yolluğu  tahakkuk ettiğini gösterir bildirimdir.")</f>
        <v>MUŞ/Bulanık İlçe M.E.M'den/dan İZMİR/Konak İlçe M.E.M'e/a atanan   Sedat ATAM   ve aile fertlerine ait  3626,25  (Üçbinaltıyüzyirmialtı Lira Yirmibeş Kuruş) yurtiçi sürekli görev yolluğu  tahakkuk ettiğini gösterir bildirimdir.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5"/>
    </row>
    <row r="23" spans="1:19" ht="5.25" customHeight="1">
      <c r="A23" s="34"/>
      <c r="B23" s="34"/>
      <c r="C23" s="34"/>
      <c r="D23" s="34"/>
      <c r="E23" s="34"/>
      <c r="F23" s="34"/>
      <c r="G23" s="37"/>
      <c r="H23" s="37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</row>
    <row r="24" spans="1:19" ht="12.75">
      <c r="A24" s="100"/>
      <c r="B24" s="101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9"/>
    </row>
    <row r="25" spans="1:20" ht="12.75">
      <c r="A25" s="220" t="s">
        <v>41</v>
      </c>
      <c r="B25" s="221"/>
      <c r="C25" s="221"/>
      <c r="D25" s="221"/>
      <c r="E25" s="221"/>
      <c r="F25" s="221"/>
      <c r="G25" s="221"/>
      <c r="H25" s="33"/>
      <c r="I25" s="34"/>
      <c r="J25" s="34"/>
      <c r="K25" s="215" t="s">
        <v>42</v>
      </c>
      <c r="L25" s="215"/>
      <c r="M25" s="215"/>
      <c r="N25" s="215"/>
      <c r="O25" s="215"/>
      <c r="P25" s="215"/>
      <c r="Q25" s="215"/>
      <c r="R25" s="222" t="str">
        <f>FAİZ!B16</f>
        <v>.... / 01 /2019</v>
      </c>
      <c r="S25" s="223"/>
      <c r="T25" s="44"/>
    </row>
    <row r="26" spans="1:19" ht="12.75">
      <c r="A26" s="98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103"/>
    </row>
    <row r="27" spans="1:19" ht="12.75">
      <c r="A27" s="98"/>
      <c r="B27" s="38"/>
      <c r="C27" s="33"/>
      <c r="D27" s="33"/>
      <c r="E27" s="33"/>
      <c r="F27" s="33"/>
      <c r="G27" s="33"/>
      <c r="H27" s="33"/>
      <c r="I27" s="34"/>
      <c r="J27" s="34"/>
      <c r="K27" s="215" t="str">
        <f>C2</f>
        <v>Sedat ATAM</v>
      </c>
      <c r="L27" s="215"/>
      <c r="M27" s="215"/>
      <c r="N27" s="215"/>
      <c r="O27" s="215"/>
      <c r="P27" s="215"/>
      <c r="Q27" s="215"/>
      <c r="R27" s="34"/>
      <c r="S27" s="103"/>
    </row>
    <row r="28" spans="1:19" ht="12.75">
      <c r="A28" s="220" t="str">
        <f>'BİLGİ GİRİŞİ'!K25</f>
        <v>Metin ARAL</v>
      </c>
      <c r="B28" s="221"/>
      <c r="C28" s="221"/>
      <c r="D28" s="221"/>
      <c r="E28" s="221"/>
      <c r="F28" s="221"/>
      <c r="G28" s="221"/>
      <c r="H28" s="33"/>
      <c r="I28" s="33"/>
      <c r="J28" s="33"/>
      <c r="K28" s="224" t="s">
        <v>43</v>
      </c>
      <c r="L28" s="225"/>
      <c r="M28" s="225"/>
      <c r="N28" s="225"/>
      <c r="O28" s="225"/>
      <c r="P28" s="225"/>
      <c r="Q28" s="226"/>
      <c r="R28" s="99"/>
      <c r="S28" s="103"/>
    </row>
    <row r="29" spans="1:19" ht="12.75">
      <c r="A29" s="220" t="str">
        <f>'BİLGİ GİRİŞİ'!K26</f>
        <v>Şube Müdürü</v>
      </c>
      <c r="B29" s="221"/>
      <c r="C29" s="221"/>
      <c r="D29" s="221"/>
      <c r="E29" s="221"/>
      <c r="F29" s="221"/>
      <c r="G29" s="221"/>
      <c r="H29" s="33"/>
      <c r="I29" s="33"/>
      <c r="J29" s="33"/>
      <c r="K29" s="227"/>
      <c r="L29" s="228"/>
      <c r="M29" s="228"/>
      <c r="N29" s="228"/>
      <c r="O29" s="228"/>
      <c r="P29" s="228"/>
      <c r="Q29" s="229"/>
      <c r="R29" s="99"/>
      <c r="S29" s="103"/>
    </row>
    <row r="30" spans="1:19" ht="12.75">
      <c r="A30" s="102"/>
      <c r="B30" s="34"/>
      <c r="C30" s="34"/>
      <c r="D30" s="34"/>
      <c r="E30" s="34"/>
      <c r="F30" s="97"/>
      <c r="G30" s="97"/>
      <c r="H30" s="97"/>
      <c r="I30" s="97"/>
      <c r="J30" s="97"/>
      <c r="K30" s="230"/>
      <c r="L30" s="231"/>
      <c r="M30" s="231"/>
      <c r="N30" s="231"/>
      <c r="O30" s="231"/>
      <c r="P30" s="231"/>
      <c r="Q30" s="232"/>
      <c r="R30" s="99"/>
      <c r="S30" s="104"/>
    </row>
    <row r="31" spans="1:19" ht="12.75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7"/>
    </row>
    <row r="32" spans="1:19" ht="29.25" customHeight="1" hidden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 t="str">
        <f>yaziyla(R20)</f>
        <v>Üçbinaltıyüzyirmialtı Lira Yirmibeş Kuruş</v>
      </c>
      <c r="P32" s="34"/>
      <c r="Q32" s="34"/>
      <c r="R32" s="34"/>
      <c r="S32" s="34"/>
    </row>
    <row r="33" spans="1:19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s="35" customFormat="1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="35" customFormat="1" ht="12.75"/>
    <row r="36" s="35" customFormat="1" ht="12.75"/>
    <row r="37" s="35" customFormat="1" ht="12.75"/>
    <row r="38" s="35" customFormat="1" ht="12.75"/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  <row r="55" s="35" customFormat="1" ht="12.75"/>
    <row r="56" s="35" customFormat="1" ht="12.75"/>
    <row r="57" s="35" customFormat="1" ht="12.75"/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="35" customFormat="1" ht="12.75"/>
    <row r="75" s="35" customFormat="1" ht="12.75"/>
    <row r="76" s="35" customFormat="1" ht="12.75"/>
    <row r="77" s="35" customFormat="1" ht="12.75"/>
    <row r="78" s="35" customFormat="1" ht="12.75"/>
    <row r="79" s="35" customFormat="1" ht="12.75"/>
    <row r="80" s="35" customFormat="1" ht="12.75"/>
    <row r="81" s="35" customFormat="1" ht="12.75"/>
    <row r="82" s="35" customFormat="1" ht="12.75"/>
    <row r="83" s="35" customFormat="1" ht="12.75"/>
    <row r="84" s="35" customFormat="1" ht="12.75"/>
    <row r="85" s="35" customFormat="1" ht="12.75"/>
    <row r="86" s="35" customFormat="1" ht="12.75"/>
    <row r="87" s="35" customFormat="1" ht="12.75"/>
    <row r="88" s="35" customFormat="1" ht="12.75"/>
    <row r="89" s="35" customFormat="1" ht="12.75"/>
    <row r="90" s="35" customFormat="1" ht="12.75"/>
    <row r="91" s="35" customFormat="1" ht="12.75"/>
    <row r="92" s="35" customFormat="1" ht="12.75"/>
    <row r="93" s="35" customFormat="1" ht="12.75"/>
    <row r="94" s="35" customFormat="1" ht="12.75"/>
    <row r="95" s="35" customFormat="1" ht="12.75"/>
    <row r="96" s="35" customFormat="1" ht="12.75"/>
    <row r="97" s="35" customFormat="1" ht="12.75"/>
    <row r="98" s="35" customFormat="1" ht="12.75"/>
    <row r="99" s="35" customFormat="1" ht="12.75"/>
    <row r="100" s="35" customFormat="1" ht="12.75"/>
    <row r="101" s="35" customFormat="1" ht="12.75"/>
    <row r="102" s="35" customFormat="1" ht="12.75"/>
    <row r="103" s="35" customFormat="1" ht="12.75"/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  <row r="153" s="35" customFormat="1" ht="12.75"/>
    <row r="154" s="35" customFormat="1" ht="12.75"/>
    <row r="155" s="35" customFormat="1" ht="12.75"/>
    <row r="156" s="35" customFormat="1" ht="12.75"/>
    <row r="157" s="35" customFormat="1" ht="12.75"/>
    <row r="158" s="35" customFormat="1" ht="12.75"/>
    <row r="159" s="35" customFormat="1" ht="12.75"/>
    <row r="160" s="35" customFormat="1" ht="12.75"/>
    <row r="161" s="35" customFormat="1" ht="12.75"/>
    <row r="162" s="35" customFormat="1" ht="12.75"/>
    <row r="163" s="35" customFormat="1" ht="12.75"/>
    <row r="164" s="35" customFormat="1" ht="12.75"/>
    <row r="165" s="35" customFormat="1" ht="12.75"/>
    <row r="166" s="35" customFormat="1" ht="12.75"/>
    <row r="167" s="35" customFormat="1" ht="12.75"/>
    <row r="168" s="35" customFormat="1" ht="12.75"/>
    <row r="169" s="35" customFormat="1" ht="12.75"/>
    <row r="170" s="35" customFormat="1" ht="12.75"/>
    <row r="171" s="35" customFormat="1" ht="12.75"/>
    <row r="172" s="35" customFormat="1" ht="12.75"/>
    <row r="173" s="35" customFormat="1" ht="12.75"/>
    <row r="174" s="35" customFormat="1" ht="12.75"/>
    <row r="175" s="35" customFormat="1" ht="12.75"/>
    <row r="176" s="35" customFormat="1" ht="12.75"/>
    <row r="177" s="35" customFormat="1" ht="12.75"/>
    <row r="178" s="35" customFormat="1" ht="12.75"/>
    <row r="179" s="35" customFormat="1" ht="12.75"/>
    <row r="180" s="35" customFormat="1" ht="12.75"/>
    <row r="181" s="35" customFormat="1" ht="12.75"/>
    <row r="182" s="35" customFormat="1" ht="12.75"/>
    <row r="183" s="35" customFormat="1" ht="12.75"/>
    <row r="184" s="35" customFormat="1" ht="12.75"/>
    <row r="185" s="35" customFormat="1" ht="12.75"/>
    <row r="186" s="35" customFormat="1" ht="12.75"/>
    <row r="187" s="35" customFormat="1" ht="12.75"/>
    <row r="188" s="35" customFormat="1" ht="12.75"/>
    <row r="189" s="35" customFormat="1" ht="12.75"/>
    <row r="190" s="35" customFormat="1" ht="12.75"/>
    <row r="191" s="35" customFormat="1" ht="12.75"/>
    <row r="192" s="35" customFormat="1" ht="12.75"/>
    <row r="193" s="35" customFormat="1" ht="12.75"/>
    <row r="194" s="35" customFormat="1" ht="12.75"/>
    <row r="195" s="35" customFormat="1" ht="12.75"/>
    <row r="196" s="35" customFormat="1" ht="12.75"/>
    <row r="197" s="35" customFormat="1" ht="12.75"/>
    <row r="198" s="35" customFormat="1" ht="12.75"/>
    <row r="199" s="35" customFormat="1" ht="12.75"/>
    <row r="200" s="35" customFormat="1" ht="12.75"/>
    <row r="201" s="35" customFormat="1" ht="12.75"/>
    <row r="202" s="35" customFormat="1" ht="12.75"/>
    <row r="203" s="35" customFormat="1" ht="12.75"/>
    <row r="204" s="35" customFormat="1" ht="12.75"/>
    <row r="205" s="35" customFormat="1" ht="12.75"/>
    <row r="206" s="35" customFormat="1" ht="12.75"/>
    <row r="207" s="35" customFormat="1" ht="12.75"/>
    <row r="208" s="35" customFormat="1" ht="12.75"/>
    <row r="209" s="35" customFormat="1" ht="12.75"/>
    <row r="210" s="35" customFormat="1" ht="12.75"/>
    <row r="211" s="35" customFormat="1" ht="12.75"/>
    <row r="212" s="35" customFormat="1" ht="12.75"/>
    <row r="213" s="35" customFormat="1" ht="12.75"/>
    <row r="214" s="35" customFormat="1" ht="12.75"/>
    <row r="215" s="35" customFormat="1" ht="12.75"/>
    <row r="216" s="35" customFormat="1" ht="12.75"/>
    <row r="217" s="35" customFormat="1" ht="12.75"/>
    <row r="218" s="35" customFormat="1" ht="12.75"/>
    <row r="219" s="35" customFormat="1" ht="12.75"/>
    <row r="220" s="35" customFormat="1" ht="12.75"/>
    <row r="221" s="35" customFormat="1" ht="12.75"/>
    <row r="222" s="35" customFormat="1" ht="12.75"/>
    <row r="223" s="35" customFormat="1" ht="12.75"/>
    <row r="224" s="35" customFormat="1" ht="12.75"/>
    <row r="225" s="35" customFormat="1" ht="12.75"/>
    <row r="226" s="35" customFormat="1" ht="12.75"/>
    <row r="227" s="35" customFormat="1" ht="12.75"/>
    <row r="228" s="35" customFormat="1" ht="12.75"/>
    <row r="229" s="35" customFormat="1" ht="12.75"/>
    <row r="230" s="35" customFormat="1" ht="12.75"/>
    <row r="231" s="35" customFormat="1" ht="12.75"/>
    <row r="232" s="35" customFormat="1" ht="12.75"/>
    <row r="233" s="35" customFormat="1" ht="12.75"/>
    <row r="234" s="35" customFormat="1" ht="12.75"/>
    <row r="235" s="35" customFormat="1" ht="12.75"/>
    <row r="236" s="35" customFormat="1" ht="12.75"/>
    <row r="237" s="35" customFormat="1" ht="12.75"/>
    <row r="238" s="35" customFormat="1" ht="12.75"/>
    <row r="239" s="35" customFormat="1" ht="12.75"/>
    <row r="240" s="35" customFormat="1" ht="12.75"/>
    <row r="241" s="35" customFormat="1" ht="12.75"/>
    <row r="242" s="35" customFormat="1" ht="12.75"/>
    <row r="243" s="35" customFormat="1" ht="12.75"/>
    <row r="244" s="35" customFormat="1" ht="12.75"/>
    <row r="245" s="35" customFormat="1" ht="12.75"/>
    <row r="246" s="35" customFormat="1" ht="12.75"/>
    <row r="247" s="35" customFormat="1" ht="12.75"/>
    <row r="248" s="35" customFormat="1" ht="12.75"/>
    <row r="249" s="35" customFormat="1" ht="12.75"/>
    <row r="250" s="35" customFormat="1" ht="12.75"/>
    <row r="251" s="35" customFormat="1" ht="12.75"/>
    <row r="252" s="35" customFormat="1" ht="12.75"/>
    <row r="253" s="35" customFormat="1" ht="12.75"/>
    <row r="254" s="35" customFormat="1" ht="12.75"/>
    <row r="255" s="35" customFormat="1" ht="12.75"/>
    <row r="256" s="35" customFormat="1" ht="12.75"/>
    <row r="257" s="35" customFormat="1" ht="12.75"/>
    <row r="258" s="35" customFormat="1" ht="12.75"/>
    <row r="259" s="35" customFormat="1" ht="12.75"/>
    <row r="260" s="35" customFormat="1" ht="12.75"/>
    <row r="261" s="35" customFormat="1" ht="12.75"/>
    <row r="262" s="35" customFormat="1" ht="12.75"/>
    <row r="263" s="35" customFormat="1" ht="12.75"/>
    <row r="264" s="35" customFormat="1" ht="12.75"/>
    <row r="265" s="35" customFormat="1" ht="12.75"/>
    <row r="266" s="35" customFormat="1" ht="12.75"/>
    <row r="267" s="35" customFormat="1" ht="12.75"/>
    <row r="268" s="35" customFormat="1" ht="12.75"/>
    <row r="269" s="35" customFormat="1" ht="12.75"/>
    <row r="270" s="35" customFormat="1" ht="12.75"/>
    <row r="271" s="35" customFormat="1" ht="12.75"/>
    <row r="272" s="35" customFormat="1" ht="12.75"/>
    <row r="273" s="35" customFormat="1" ht="12.75"/>
    <row r="274" s="35" customFormat="1" ht="12.75"/>
    <row r="275" s="35" customFormat="1" ht="12.75"/>
    <row r="276" s="35" customFormat="1" ht="12.75"/>
    <row r="277" s="35" customFormat="1" ht="12.75"/>
    <row r="278" s="35" customFormat="1" ht="12.75"/>
    <row r="279" s="35" customFormat="1" ht="12.75"/>
    <row r="280" s="35" customFormat="1" ht="12.75"/>
    <row r="281" s="35" customFormat="1" ht="12.75"/>
    <row r="282" s="35" customFormat="1" ht="12.75"/>
    <row r="283" s="35" customFormat="1" ht="12.75"/>
    <row r="284" s="35" customFormat="1" ht="12.75"/>
    <row r="285" s="35" customFormat="1" ht="12.75"/>
    <row r="286" s="35" customFormat="1" ht="12.75"/>
    <row r="287" s="35" customFormat="1" ht="12.75"/>
    <row r="288" s="35" customFormat="1" ht="12.75"/>
    <row r="289" s="35" customFormat="1" ht="12.75"/>
    <row r="290" s="35" customFormat="1" ht="12.75"/>
    <row r="291" s="35" customFormat="1" ht="12.75"/>
    <row r="292" s="35" customFormat="1" ht="12.75"/>
    <row r="293" s="35" customFormat="1" ht="12.75"/>
    <row r="294" s="35" customFormat="1" ht="12.75"/>
    <row r="295" s="35" customFormat="1" ht="12.75"/>
    <row r="296" s="35" customFormat="1" ht="12.75"/>
    <row r="297" s="35" customFormat="1" ht="12.75"/>
    <row r="298" s="35" customFormat="1" ht="12.75"/>
    <row r="299" s="35" customFormat="1" ht="12.75"/>
    <row r="300" s="35" customFormat="1" ht="12.75"/>
    <row r="301" s="35" customFormat="1" ht="12.75"/>
    <row r="302" s="35" customFormat="1" ht="12.75"/>
  </sheetData>
  <sheetProtection/>
  <mergeCells count="79">
    <mergeCell ref="H15:I15"/>
    <mergeCell ref="M14:N14"/>
    <mergeCell ref="J14:L14"/>
    <mergeCell ref="J18:L18"/>
    <mergeCell ref="J19:L19"/>
    <mergeCell ref="J16:L16"/>
    <mergeCell ref="J15:L15"/>
    <mergeCell ref="J17:L17"/>
    <mergeCell ref="E4:K4"/>
    <mergeCell ref="C5:K5"/>
    <mergeCell ref="L4:M4"/>
    <mergeCell ref="M7:Q7"/>
    <mergeCell ref="H12:I12"/>
    <mergeCell ref="F12:G12"/>
    <mergeCell ref="A1:S1"/>
    <mergeCell ref="F11:G11"/>
    <mergeCell ref="H11:I11"/>
    <mergeCell ref="B7:E10"/>
    <mergeCell ref="B11:E11"/>
    <mergeCell ref="L5:M5"/>
    <mergeCell ref="J11:L11"/>
    <mergeCell ref="A7:A10"/>
    <mergeCell ref="C2:K2"/>
    <mergeCell ref="C3:K3"/>
    <mergeCell ref="M8:N9"/>
    <mergeCell ref="M10:N10"/>
    <mergeCell ref="M11:N11"/>
    <mergeCell ref="F7:L7"/>
    <mergeCell ref="J8:L9"/>
    <mergeCell ref="J10:L10"/>
    <mergeCell ref="F8:G10"/>
    <mergeCell ref="H8:I10"/>
    <mergeCell ref="F13:G13"/>
    <mergeCell ref="B12:E12"/>
    <mergeCell ref="O8:O9"/>
    <mergeCell ref="S7:S9"/>
    <mergeCell ref="R7:R9"/>
    <mergeCell ref="M12:N12"/>
    <mergeCell ref="J12:L12"/>
    <mergeCell ref="J13:L13"/>
    <mergeCell ref="H13:I13"/>
    <mergeCell ref="P8:Q8"/>
    <mergeCell ref="H17:I17"/>
    <mergeCell ref="H18:I18"/>
    <mergeCell ref="A20:Q20"/>
    <mergeCell ref="F14:G14"/>
    <mergeCell ref="M13:N13"/>
    <mergeCell ref="H14:I14"/>
    <mergeCell ref="F19:G19"/>
    <mergeCell ref="F15:G15"/>
    <mergeCell ref="F16:G16"/>
    <mergeCell ref="B14:E14"/>
    <mergeCell ref="A25:G25"/>
    <mergeCell ref="R25:S25"/>
    <mergeCell ref="K25:Q25"/>
    <mergeCell ref="K28:Q30"/>
    <mergeCell ref="H19:I19"/>
    <mergeCell ref="A22:S22"/>
    <mergeCell ref="A28:G28"/>
    <mergeCell ref="A29:G29"/>
    <mergeCell ref="R20:S20"/>
    <mergeCell ref="B13:E13"/>
    <mergeCell ref="K27:Q27"/>
    <mergeCell ref="M15:N15"/>
    <mergeCell ref="M16:N16"/>
    <mergeCell ref="M17:N17"/>
    <mergeCell ref="M18:N18"/>
    <mergeCell ref="M19:N19"/>
    <mergeCell ref="C24:S24"/>
    <mergeCell ref="H21:I21"/>
    <mergeCell ref="H16:I16"/>
    <mergeCell ref="B15:E15"/>
    <mergeCell ref="B16:E16"/>
    <mergeCell ref="F21:G21"/>
    <mergeCell ref="B17:E17"/>
    <mergeCell ref="B18:E18"/>
    <mergeCell ref="A19:E19"/>
    <mergeCell ref="F17:G17"/>
    <mergeCell ref="F18:G18"/>
  </mergeCells>
  <printOptions horizontalCentered="1" verticalCentered="1"/>
  <pageMargins left="0.5511811023622047" right="0.5511811023622047" top="0.3937007874015748" bottom="0.3937007874015748" header="0" footer="0"/>
  <pageSetup fitToHeight="1" fitToWidth="1" horizontalDpi="300" verticalDpi="300" orientation="landscape" paperSize="9" scale="98" r:id="rId1"/>
  <ignoredErrors>
    <ignoredError sqref="M10 Q10:R10 O10 J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>
    <tabColor rgb="FF0070C0"/>
    <pageSetUpPr fitToPage="1"/>
  </sheetPr>
  <dimension ref="A7:C4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140625" style="4" customWidth="1"/>
    <col min="2" max="2" width="84.00390625" style="4" customWidth="1"/>
    <col min="3" max="3" width="10.140625" style="4" customWidth="1"/>
    <col min="4" max="4" width="8.7109375" style="4" bestFit="1" customWidth="1"/>
    <col min="5" max="5" width="7.28125" style="4" bestFit="1" customWidth="1"/>
    <col min="6" max="16384" width="9.140625" style="4" customWidth="1"/>
  </cols>
  <sheetData>
    <row r="7" ht="12.75" customHeight="1">
      <c r="B7" s="19" t="s">
        <v>18</v>
      </c>
    </row>
    <row r="11" ht="16.5" customHeight="1">
      <c r="B11" s="11" t="str">
        <f>A42&amp;" X"&amp;" "&amp;B30&amp;" ="&amp;A43&amp;" X"&amp;" "&amp;C30&amp;" ="&amp;" "&amp;B43&amp;" /"&amp;" "&amp;1200&amp;" "&amp;"="&amp;" "&amp;C43&amp;"YTL"</f>
        <v>3.626,25 X 10 =36.262,50 X 9 = 326.362,50 / 1200 = 271,97YTL</v>
      </c>
    </row>
    <row r="15" ht="12.75">
      <c r="B15" s="5" t="s">
        <v>54</v>
      </c>
    </row>
    <row r="16" ht="12.75">
      <c r="B16" s="9" t="str">
        <f>"...."&amp;" "&amp;"/"&amp;" "&amp;B28&amp;" "&amp;"/"&amp;B26&amp;""</f>
        <v>.... / 01 /2019</v>
      </c>
    </row>
    <row r="17" ht="12.75">
      <c r="B17" s="9"/>
    </row>
    <row r="18" ht="12.75">
      <c r="B18" s="10" t="str">
        <f>'BİLGİ GİRİŞİ'!K25</f>
        <v>Metin ARAL</v>
      </c>
    </row>
    <row r="19" ht="17.25" customHeight="1">
      <c r="B19" s="10" t="str">
        <f>'BİLGİ GİRİŞİ'!K26</f>
        <v>Şube Müdürü</v>
      </c>
    </row>
    <row r="21" ht="12.75">
      <c r="B21" s="12"/>
    </row>
    <row r="25" ht="12.75" hidden="1">
      <c r="B25" s="20">
        <f ca="1">TODAY()</f>
        <v>43480</v>
      </c>
    </row>
    <row r="26" ht="12.75" hidden="1">
      <c r="B26" s="21">
        <f>YEAR(B25)</f>
        <v>2019</v>
      </c>
    </row>
    <row r="27" ht="12.75" hidden="1">
      <c r="B27" s="21">
        <f>MONTH(B25)</f>
        <v>1</v>
      </c>
    </row>
    <row r="28" ht="12.75" hidden="1">
      <c r="B28" s="21" t="str">
        <f>IF(B27&lt;10,"0"&amp;B27,B27)</f>
        <v>01</v>
      </c>
    </row>
    <row r="29" ht="12.75" hidden="1"/>
    <row r="30" spans="1:3" ht="12.75" hidden="1">
      <c r="A30" s="8">
        <f>BORDRO!S19</f>
        <v>3626.25</v>
      </c>
      <c r="B30" s="8">
        <f>'BİLGİ GİRİŞİ'!J7</f>
        <v>10</v>
      </c>
      <c r="C30" s="8">
        <f>'BİLGİ GİRİŞİ'!J8</f>
        <v>9</v>
      </c>
    </row>
    <row r="31" spans="1:3" ht="12.75" hidden="1">
      <c r="A31" s="8">
        <f>A30*B30</f>
        <v>36262.5</v>
      </c>
      <c r="B31" s="8">
        <f>A31*C30</f>
        <v>326362.5</v>
      </c>
      <c r="C31" s="8">
        <f>B31/1200</f>
        <v>271.96875</v>
      </c>
    </row>
    <row r="32" ht="12.75" hidden="1"/>
    <row r="33" spans="1:3" ht="12.75" hidden="1">
      <c r="A33" s="7">
        <f>INT(A30)</f>
        <v>3626</v>
      </c>
      <c r="B33" s="8">
        <f>INT(B30)</f>
        <v>10</v>
      </c>
      <c r="C33" s="8">
        <f>INT(C30)</f>
        <v>9</v>
      </c>
    </row>
    <row r="34" spans="1:3" ht="12.75" hidden="1">
      <c r="A34" s="8">
        <f>A30-A33</f>
        <v>0.25</v>
      </c>
      <c r="B34" s="8">
        <f>B30-B33</f>
        <v>0</v>
      </c>
      <c r="C34" s="8">
        <f>C30-C33</f>
        <v>0</v>
      </c>
    </row>
    <row r="35" spans="1:3" ht="12.75" hidden="1">
      <c r="A35" s="4">
        <f>A34*100</f>
        <v>25</v>
      </c>
      <c r="B35" s="4">
        <f>B34*100</f>
        <v>0</v>
      </c>
      <c r="C35" s="4">
        <f>C34*100</f>
        <v>0</v>
      </c>
    </row>
    <row r="36" spans="1:3" ht="12.75" hidden="1">
      <c r="A36" s="8"/>
      <c r="B36" s="8"/>
      <c r="C36" s="8"/>
    </row>
    <row r="37" spans="1:3" ht="12.75" hidden="1">
      <c r="A37" s="8"/>
      <c r="B37" s="8"/>
      <c r="C37" s="8"/>
    </row>
    <row r="38" ht="12.75" hidden="1"/>
    <row r="39" ht="12.75" hidden="1"/>
    <row r="40" ht="12.75" hidden="1"/>
    <row r="41" ht="12.75" hidden="1"/>
    <row r="42" ht="12.75" hidden="1">
      <c r="A42" s="4" t="str">
        <f>FIXED(A30)</f>
        <v>3.626,25</v>
      </c>
    </row>
    <row r="43" spans="1:3" ht="12.75" hidden="1">
      <c r="A43" s="12" t="str">
        <f>FIXED(A31)</f>
        <v>36.262,50</v>
      </c>
      <c r="B43" s="4" t="str">
        <f>FIXED(B31)</f>
        <v>326.362,50</v>
      </c>
      <c r="C43" s="4" t="str">
        <f>FIXED(C31)</f>
        <v>271,97</v>
      </c>
    </row>
  </sheetData>
  <sheetProtection password="CC05" sheet="1" objects="1" scenarios="1"/>
  <printOptions/>
  <pageMargins left="0.27" right="0.16" top="1" bottom="1" header="0.5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Musa</dc:creator>
  <cp:keywords/>
  <dc:description/>
  <cp:lastModifiedBy>SEDAT</cp:lastModifiedBy>
  <cp:lastPrinted>2016-01-22T06:48:34Z</cp:lastPrinted>
  <dcterms:created xsi:type="dcterms:W3CDTF">2005-07-09T06:16:59Z</dcterms:created>
  <dcterms:modified xsi:type="dcterms:W3CDTF">2019-01-15T12:46:55Z</dcterms:modified>
  <cp:category/>
  <cp:version/>
  <cp:contentType/>
  <cp:contentStatus/>
</cp:coreProperties>
</file>